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0200" tabRatio="736"/>
  </bookViews>
  <sheets>
    <sheet name="Данные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/>
  <c r="O20" l="1"/>
  <c r="O17"/>
  <c r="O16"/>
  <c r="O15"/>
  <c r="O14"/>
  <c r="R10" l="1"/>
  <c r="R11"/>
  <c r="R12"/>
  <c r="R13"/>
  <c r="R14"/>
  <c r="R15"/>
  <c r="R16"/>
  <c r="R17"/>
  <c r="R18"/>
  <c r="R19"/>
  <c r="R20"/>
  <c r="R21"/>
  <c r="R22"/>
  <c r="R23"/>
  <c r="P10"/>
  <c r="P11"/>
  <c r="P12"/>
  <c r="P13"/>
  <c r="P14"/>
  <c r="P15"/>
  <c r="P16"/>
  <c r="P17"/>
  <c r="P18"/>
  <c r="P19"/>
  <c r="P20"/>
  <c r="P21"/>
  <c r="P22"/>
  <c r="P23"/>
  <c r="T9"/>
  <c r="U9"/>
  <c r="V9"/>
  <c r="W9"/>
  <c r="X9"/>
  <c r="S9"/>
  <c r="J9"/>
  <c r="K9"/>
  <c r="L9"/>
  <c r="M9"/>
  <c r="N9"/>
  <c r="I9"/>
  <c r="H23"/>
  <c r="H10"/>
  <c r="H11"/>
  <c r="H12"/>
  <c r="H13"/>
  <c r="H14"/>
  <c r="H15"/>
  <c r="G15" s="1"/>
  <c r="H16"/>
  <c r="G16" s="1"/>
  <c r="H17"/>
  <c r="H18"/>
  <c r="H19"/>
  <c r="H20"/>
  <c r="H21"/>
  <c r="H22"/>
  <c r="F10"/>
  <c r="O10" s="1"/>
  <c r="F11"/>
  <c r="O11" s="1"/>
  <c r="F12"/>
  <c r="O12" s="1"/>
  <c r="F13"/>
  <c r="O13" s="1"/>
  <c r="F14"/>
  <c r="F15"/>
  <c r="F16"/>
  <c r="F17"/>
  <c r="F18"/>
  <c r="O18" s="1"/>
  <c r="F19"/>
  <c r="O19" s="1"/>
  <c r="F20"/>
  <c r="F21"/>
  <c r="O21" s="1"/>
  <c r="F22"/>
  <c r="O22" s="1"/>
  <c r="F23"/>
  <c r="O23" s="1"/>
  <c r="E9"/>
  <c r="D9"/>
  <c r="G17" l="1"/>
  <c r="G20"/>
  <c r="R9"/>
  <c r="G14"/>
  <c r="G18"/>
  <c r="G23"/>
  <c r="G10"/>
  <c r="G11"/>
  <c r="G12"/>
  <c r="H9"/>
  <c r="P9"/>
  <c r="G13"/>
  <c r="F9"/>
  <c r="O9" s="1"/>
  <c r="G9" l="1"/>
</calcChain>
</file>

<file path=xl/sharedStrings.xml><?xml version="1.0" encoding="utf-8"?>
<sst xmlns="http://schemas.openxmlformats.org/spreadsheetml/2006/main" count="96" uniqueCount="84">
  <si>
    <t>Форма:  msp_зп_соц Сведения о численности и оплате труда работников сферы социального обслуживания по категориям персонала</t>
  </si>
  <si>
    <t>Бюджет:  МС Бюджет Свердловской области</t>
  </si>
  <si>
    <t>Боковик</t>
  </si>
  <si>
    <t>Данные</t>
  </si>
  <si>
    <t>Категория персонала</t>
  </si>
  <si>
    <t>Код категории персонала</t>
  </si>
  <si>
    <t>№ строки</t>
  </si>
  <si>
    <t>1-Средняя численность работников, человек: списочного состава</t>
  </si>
  <si>
    <t>2-Средняя численность работников, человек:внешних совместителей</t>
  </si>
  <si>
    <t>3-Фонд начисленной ЗП работников за отчетный период списочного состава:всего</t>
  </si>
  <si>
    <t>4-Фонд начисленной ЗП работников за отчетный период списочного состава:в том числе по внутреннему совместительству</t>
  </si>
  <si>
    <t>5-Фонд начисленной ЗП работников за отчетный период списочного состава: внешних совместителей</t>
  </si>
  <si>
    <t>6-Фонд начисленной ЗП работников по источникам финансирования(из гр.3) за счет средств бюджетов всех уровней</t>
  </si>
  <si>
    <t>7-Фонд начисленной ЗП работников по источникам финансирования(из гр. 3) ОМС</t>
  </si>
  <si>
    <t>8-Фонд начисленной ЗП работников по источникам финансирования(из гр.3) ср-ва от при-носящей доход деятель-ности</t>
  </si>
  <si>
    <t>9-Фонд начисленной ЗП работников по источникам финансирования(из гр.5) за счет средств бюджетов всех уровней</t>
  </si>
  <si>
    <t>10-Фонд начисленной ЗП работников по источникам финансирования(из гр.5) ОМС</t>
  </si>
  <si>
    <t>11-Фонд начисленной ЗП работников по источникам финансирования(из гр.5) ср-ва от при-носящей доход деятель-ности</t>
  </si>
  <si>
    <t>12-Среднемесячная заработная плата 4 формула гр3/гр1 *1000/кол-во месяцев</t>
  </si>
  <si>
    <t>Всего работников (сумма строк 02 - 04, 06 - 07, 10 - 13)</t>
  </si>
  <si>
    <t>100</t>
  </si>
  <si>
    <t>01</t>
  </si>
  <si>
    <t>руководитель организации</t>
  </si>
  <si>
    <t>101</t>
  </si>
  <si>
    <t>02</t>
  </si>
  <si>
    <t>главный бухгалтер</t>
  </si>
  <si>
    <t>102</t>
  </si>
  <si>
    <t>03</t>
  </si>
  <si>
    <t>заместители руководителя</t>
  </si>
  <si>
    <t>031</t>
  </si>
  <si>
    <t>руководители структурных подразделений (кроме врачей - руководителей структурных подразделений), иные руководители</t>
  </si>
  <si>
    <t>032</t>
  </si>
  <si>
    <t>педагогические работники всего, из них</t>
  </si>
  <si>
    <t>281</t>
  </si>
  <si>
    <t>04</t>
  </si>
  <si>
    <t>преподаватели</t>
  </si>
  <si>
    <t>282</t>
  </si>
  <si>
    <t>05</t>
  </si>
  <si>
    <t>мастера производственного обучения</t>
  </si>
  <si>
    <t>051</t>
  </si>
  <si>
    <t>врачи (кроме зубных), включая 
врачей - руководителей структурных подразделений</t>
  </si>
  <si>
    <t>401</t>
  </si>
  <si>
    <t>06</t>
  </si>
  <si>
    <t>социальные работники</t>
  </si>
  <si>
    <t>501</t>
  </si>
  <si>
    <t>07</t>
  </si>
  <si>
    <t>средний медицинский (фармацевтический) персонал (персонал, обеспечивающий предоставление медицинских услуг)</t>
  </si>
  <si>
    <t>411</t>
  </si>
  <si>
    <t>10</t>
  </si>
  <si>
    <t>младший медицинский (фармацевтический) персонал (персонал, обеспечивающий предоставление медицинских услуг)</t>
  </si>
  <si>
    <t>421</t>
  </si>
  <si>
    <t>11</t>
  </si>
  <si>
    <t>прочий персонал всего, из них</t>
  </si>
  <si>
    <t>103</t>
  </si>
  <si>
    <t>13</t>
  </si>
  <si>
    <t>специалисты по социальной работе</t>
  </si>
  <si>
    <t>132</t>
  </si>
  <si>
    <t>работники, замещающие должности педагогических работников в учреждениях, не имеющих лицензию на образовательную деятельность</t>
  </si>
  <si>
    <t>133</t>
  </si>
  <si>
    <t>13-Начисления на заработную плату работников за отчетный период списочного состава:всего</t>
  </si>
  <si>
    <t>15-Начисления на заработную плату работников за отчетный период списочного состава: внешних совместителей</t>
  </si>
  <si>
    <t>16-Начисления на заработную плату работников по источникам финансирования(из гр.13) за счет средств бюджетов всех уровней</t>
  </si>
  <si>
    <t>17-Начисления на заработную плату работников по источникам финансирования(из гр. 13) ОМС</t>
  </si>
  <si>
    <t>18-Начисления на заработную плату работников по источникам финансирования(из гр.13) ср-ва от при-носящей доход деятель-ности</t>
  </si>
  <si>
    <t>14-Начисления на заработную плату  работников за отчетный период списочного состава:в том числе по внутреннему совместительству</t>
  </si>
  <si>
    <t>19-Начисления на заработную плату работников по источникам финансирования(из гр.15) за счет средств бюджетов всех уровней</t>
  </si>
  <si>
    <t>20-Начисления на заработную плату работников по источникам финансирования(из гр.15) ОМС</t>
  </si>
  <si>
    <t>21-Начисления на заработную плату работников по источникам финансирования(из гр.15) ср-ва от при-носящей доход деятель-ности</t>
  </si>
  <si>
    <t>Руководитель учреждения</t>
  </si>
  <si>
    <t>__________________</t>
  </si>
  <si>
    <t>подпись</t>
  </si>
  <si>
    <t>Главный бухгалтер</t>
  </si>
  <si>
    <t>(номер контактного телефона)</t>
  </si>
  <si>
    <t>(дата составления документа)</t>
  </si>
  <si>
    <t>Исполнитель</t>
  </si>
  <si>
    <t>бухгалтер</t>
  </si>
  <si>
    <t>__________________________</t>
  </si>
  <si>
    <t>(Ф.И.О.)</t>
  </si>
  <si>
    <t>_____________________________</t>
  </si>
  <si>
    <t>___________________</t>
  </si>
  <si>
    <t>тел. 8</t>
  </si>
  <si>
    <r>
      <t xml:space="preserve">Таблица:  </t>
    </r>
    <r>
      <rPr>
        <b/>
        <sz val="11"/>
        <color rgb="FFFF0000"/>
        <rFont val="Calibri"/>
        <family val="2"/>
        <charset val="204"/>
        <scheme val="minor"/>
      </rPr>
      <t>форма ЗП-СОЦ за январь-сентябрь 2022г.</t>
    </r>
  </si>
  <si>
    <r>
      <t xml:space="preserve">Организация:  </t>
    </r>
    <r>
      <rPr>
        <b/>
        <sz val="11"/>
        <color rgb="FFFF0000"/>
        <rFont val="Calibri"/>
        <family val="2"/>
        <charset val="204"/>
        <scheme val="minor"/>
      </rPr>
      <t xml:space="preserve">ГАУ КЦСОН </t>
    </r>
  </si>
  <si>
    <r>
      <t>"</t>
    </r>
    <r>
      <rPr>
        <u/>
        <sz val="10"/>
        <color rgb="FFFF0000"/>
        <rFont val="Times New Roman"/>
        <family val="1"/>
        <charset val="204"/>
      </rPr>
      <t xml:space="preserve">    30    </t>
    </r>
    <r>
      <rPr>
        <sz val="10"/>
        <color rgb="FFFF0000"/>
        <rFont val="Times New Roman"/>
        <family val="1"/>
        <charset val="204"/>
      </rPr>
      <t xml:space="preserve">"  </t>
    </r>
    <r>
      <rPr>
        <u/>
        <sz val="10"/>
        <color rgb="FFFF0000"/>
        <rFont val="Times New Roman"/>
        <family val="1"/>
        <charset val="204"/>
      </rPr>
      <t xml:space="preserve">сентября </t>
    </r>
    <r>
      <rPr>
        <sz val="10"/>
        <color rgb="FFFF0000"/>
        <rFont val="Times New Roman"/>
        <family val="1"/>
        <charset val="204"/>
      </rPr>
      <t xml:space="preserve"> 20 </t>
    </r>
    <r>
      <rPr>
        <u/>
        <sz val="10"/>
        <color rgb="FFFF0000"/>
        <rFont val="Times New Roman"/>
        <family val="1"/>
        <charset val="204"/>
      </rPr>
      <t>22</t>
    </r>
    <r>
      <rPr>
        <sz val="10"/>
        <color rgb="FFFF0000"/>
        <rFont val="Times New Roman"/>
        <family val="1"/>
        <charset val="204"/>
      </rPr>
      <t xml:space="preserve"> год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</si>
</sst>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u/>
      <sz val="9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rgb="FFE9E7E2"/>
      </patternFill>
    </fill>
    <fill>
      <patternFill patternType="solid">
        <fgColor rgb="FFA5C8A5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4" borderId="1" xfId="0" applyNumberFormat="1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/>
    <xf numFmtId="0" fontId="2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wrapText="1"/>
    </xf>
    <xf numFmtId="0" fontId="1" fillId="0" borderId="0" xfId="0" applyFont="1" applyFill="1"/>
    <xf numFmtId="4" fontId="1" fillId="0" borderId="0" xfId="0" applyNumberFormat="1" applyFont="1" applyFill="1"/>
    <xf numFmtId="164" fontId="3" fillId="4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0" fillId="4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X34"/>
  <sheetViews>
    <sheetView tabSelected="1" topLeftCell="A22" workbookViewId="0">
      <selection activeCell="A37" sqref="A37"/>
    </sheetView>
  </sheetViews>
  <sheetFormatPr defaultColWidth="9.109375" defaultRowHeight="14.4"/>
  <cols>
    <col min="1" max="1" width="50.6640625" style="4" customWidth="1"/>
    <col min="2" max="2" width="8.44140625" style="4" customWidth="1"/>
    <col min="3" max="3" width="9.33203125" style="4" customWidth="1"/>
    <col min="4" max="24" width="15.6640625" style="4" customWidth="1"/>
    <col min="25" max="16384" width="9.109375" style="4"/>
  </cols>
  <sheetData>
    <row r="1" spans="1:24" ht="1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24" ht="15" customHeight="1">
      <c r="A2" s="31" t="s">
        <v>81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24" ht="15" customHeight="1">
      <c r="A3" s="31" t="s">
        <v>82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24" ht="15" customHeight="1">
      <c r="A4" s="31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24" ht="1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24" ht="15" customHeight="1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">
        <v>9</v>
      </c>
    </row>
    <row r="7" spans="1:24">
      <c r="A7" s="30" t="s">
        <v>2</v>
      </c>
      <c r="B7" s="30"/>
      <c r="C7" s="30"/>
      <c r="D7" s="30" t="s">
        <v>3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5"/>
      <c r="Q7" s="5"/>
      <c r="R7" s="5"/>
      <c r="S7" s="5"/>
      <c r="T7" s="5"/>
      <c r="U7" s="5"/>
      <c r="V7" s="5"/>
      <c r="W7" s="5"/>
      <c r="X7" s="5"/>
    </row>
    <row r="8" spans="1:24" ht="172.8">
      <c r="A8" s="6" t="s">
        <v>4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6" t="s">
        <v>59</v>
      </c>
      <c r="Q8" s="6" t="s">
        <v>64</v>
      </c>
      <c r="R8" s="6" t="s">
        <v>60</v>
      </c>
      <c r="S8" s="6" t="s">
        <v>61</v>
      </c>
      <c r="T8" s="6" t="s">
        <v>62</v>
      </c>
      <c r="U8" s="6" t="s">
        <v>63</v>
      </c>
      <c r="V8" s="6" t="s">
        <v>65</v>
      </c>
      <c r="W8" s="6" t="s">
        <v>66</v>
      </c>
      <c r="X8" s="6" t="s">
        <v>67</v>
      </c>
    </row>
    <row r="9" spans="1:24">
      <c r="A9" s="7" t="s">
        <v>19</v>
      </c>
      <c r="B9" s="7" t="s">
        <v>20</v>
      </c>
      <c r="C9" s="7" t="s">
        <v>21</v>
      </c>
      <c r="D9" s="1">
        <f>D10+D11+D12+D13+D14+D17+D18+D19+D20+D21</f>
        <v>95.3</v>
      </c>
      <c r="E9" s="1">
        <f>E10+E11+E12+E13+E14+E17+E18+E19+E20+E21</f>
        <v>1.1000000000000001</v>
      </c>
      <c r="F9" s="1">
        <f>I9+J9+K9</f>
        <v>24772.3</v>
      </c>
      <c r="G9" s="10">
        <f>G10+G11+G12+G13+G14+G17+G18+G19+G20+G21</f>
        <v>11903.5</v>
      </c>
      <c r="H9" s="1">
        <f>L9+M9+N9</f>
        <v>145.80000000000001</v>
      </c>
      <c r="I9" s="1">
        <f>I10+I11+I12+I13+I14+I17+I18+I19+I20+I21</f>
        <v>24745</v>
      </c>
      <c r="J9" s="1">
        <f t="shared" ref="J9:N9" si="0">J10+J11+J12+J13+J14+J17+J18+J19+J20+J21</f>
        <v>0</v>
      </c>
      <c r="K9" s="1">
        <f t="shared" si="0"/>
        <v>27.3</v>
      </c>
      <c r="L9" s="1">
        <f t="shared" si="0"/>
        <v>145.80000000000001</v>
      </c>
      <c r="M9" s="1">
        <f t="shared" si="0"/>
        <v>0</v>
      </c>
      <c r="N9" s="1">
        <f t="shared" si="0"/>
        <v>0</v>
      </c>
      <c r="O9" s="12">
        <f>IF(D9=0,0,F9/D9*1000/P6)</f>
        <v>28882.243208581087</v>
      </c>
      <c r="P9" s="1">
        <f>T9+U9+S9</f>
        <v>7478110.4800000032</v>
      </c>
      <c r="Q9" s="14">
        <f t="shared" ref="Q9" si="1">Q10+Q11+Q12+Q13+Q14+Q17+Q18+Q19+Q20+Q21</f>
        <v>151.6</v>
      </c>
      <c r="R9" s="1">
        <f>V9+W9+X9</f>
        <v>44025.710000000006</v>
      </c>
      <c r="S9" s="1">
        <f t="shared" ref="S9" si="2">S10+S11+S12+S13+S14+S17+S18+S19+S20+S21</f>
        <v>7469876.0400000028</v>
      </c>
      <c r="T9" s="1">
        <f t="shared" ref="T9" si="3">T10+T11+T12+T13+T14+T17+T18+T19+T20+T21</f>
        <v>0</v>
      </c>
      <c r="U9" s="1">
        <f t="shared" ref="U9" si="4">U10+U11+U12+U13+U14+U17+U18+U19+U20+U21</f>
        <v>8234.44</v>
      </c>
      <c r="V9" s="1">
        <f t="shared" ref="V9" si="5">V10+V11+V12+V13+V14+V17+V18+V19+V20+V21</f>
        <v>44025.710000000006</v>
      </c>
      <c r="W9" s="1">
        <f t="shared" ref="W9" si="6">W10+W11+W12+W13+W14+W17+W18+W19+W20+W21</f>
        <v>0</v>
      </c>
      <c r="X9" s="1">
        <f t="shared" ref="X9" si="7">X10+X11+X12+X13+X14+X17+X18+X19+X20+X21</f>
        <v>0</v>
      </c>
    </row>
    <row r="10" spans="1:24">
      <c r="A10" s="7" t="s">
        <v>22</v>
      </c>
      <c r="B10" s="7" t="s">
        <v>23</v>
      </c>
      <c r="C10" s="7" t="s">
        <v>24</v>
      </c>
      <c r="D10" s="2">
        <v>1</v>
      </c>
      <c r="E10" s="2"/>
      <c r="F10" s="1">
        <f t="shared" ref="F10:F23" si="8">I10+J10+K10</f>
        <v>739.8</v>
      </c>
      <c r="G10" s="11">
        <f t="shared" ref="G10:G23" si="9">F10-H10</f>
        <v>739.8</v>
      </c>
      <c r="H10" s="1">
        <f t="shared" ref="H10:H22" si="10">L10+M10+N10</f>
        <v>0</v>
      </c>
      <c r="I10" s="2">
        <v>739.8</v>
      </c>
      <c r="J10" s="2"/>
      <c r="K10" s="2"/>
      <c r="L10" s="2"/>
      <c r="M10" s="2"/>
      <c r="N10" s="2"/>
      <c r="O10" s="1">
        <f>IF(D10=0,0,F10/D10*1000/P6)</f>
        <v>82200</v>
      </c>
      <c r="P10" s="1">
        <f t="shared" ref="P10:P23" si="11">T10+U10+S10</f>
        <v>222211.97999999998</v>
      </c>
      <c r="Q10" s="3"/>
      <c r="R10" s="1">
        <f t="shared" ref="R10:R23" si="12">V10+W10+X10</f>
        <v>0</v>
      </c>
      <c r="S10" s="2">
        <v>222211.97999999998</v>
      </c>
      <c r="T10" s="2"/>
      <c r="U10" s="2"/>
      <c r="V10" s="2"/>
      <c r="W10" s="2"/>
      <c r="X10" s="2"/>
    </row>
    <row r="11" spans="1:24">
      <c r="A11" s="7" t="s">
        <v>25</v>
      </c>
      <c r="B11" s="7" t="s">
        <v>26</v>
      </c>
      <c r="C11" s="7" t="s">
        <v>27</v>
      </c>
      <c r="D11" s="2">
        <v>1</v>
      </c>
      <c r="E11" s="2"/>
      <c r="F11" s="1">
        <f t="shared" si="8"/>
        <v>682.9</v>
      </c>
      <c r="G11" s="11">
        <f t="shared" si="9"/>
        <v>682.9</v>
      </c>
      <c r="H11" s="1">
        <f t="shared" si="10"/>
        <v>0</v>
      </c>
      <c r="I11" s="2">
        <v>682.9</v>
      </c>
      <c r="J11" s="2"/>
      <c r="K11" s="2"/>
      <c r="L11" s="2"/>
      <c r="M11" s="2"/>
      <c r="N11" s="2"/>
      <c r="O11" s="1">
        <f>IF(D11=0,0,F11/D11*1000/P6)</f>
        <v>75877.777777777781</v>
      </c>
      <c r="P11" s="1">
        <f t="shared" si="11"/>
        <v>205025.84</v>
      </c>
      <c r="Q11" s="3"/>
      <c r="R11" s="1">
        <f t="shared" si="12"/>
        <v>0</v>
      </c>
      <c r="S11" s="2">
        <v>205025.84</v>
      </c>
      <c r="T11" s="2"/>
      <c r="U11" s="2"/>
      <c r="V11" s="2"/>
      <c r="W11" s="2"/>
      <c r="X11" s="2"/>
    </row>
    <row r="12" spans="1:24">
      <c r="A12" s="7" t="s">
        <v>28</v>
      </c>
      <c r="B12" s="7" t="s">
        <v>26</v>
      </c>
      <c r="C12" s="7" t="s">
        <v>29</v>
      </c>
      <c r="D12" s="2">
        <v>3</v>
      </c>
      <c r="E12" s="2"/>
      <c r="F12" s="1">
        <f t="shared" si="8"/>
        <v>1614.6</v>
      </c>
      <c r="G12" s="11">
        <f t="shared" si="9"/>
        <v>1614.6</v>
      </c>
      <c r="H12" s="1">
        <f t="shared" si="10"/>
        <v>0</v>
      </c>
      <c r="I12" s="2">
        <v>1614.6</v>
      </c>
      <c r="J12" s="2"/>
      <c r="K12" s="2"/>
      <c r="L12" s="2"/>
      <c r="M12" s="2"/>
      <c r="N12" s="2"/>
      <c r="O12" s="1">
        <f>IF(D12=0,0,F12/D12*1000/P6)</f>
        <v>59799.999999999985</v>
      </c>
      <c r="P12" s="1">
        <f t="shared" si="11"/>
        <v>487608.8299999999</v>
      </c>
      <c r="Q12" s="3"/>
      <c r="R12" s="1">
        <f t="shared" si="12"/>
        <v>0</v>
      </c>
      <c r="S12" s="2">
        <v>487608.8299999999</v>
      </c>
      <c r="T12" s="2"/>
      <c r="U12" s="2"/>
      <c r="V12" s="2"/>
      <c r="W12" s="2"/>
      <c r="X12" s="2"/>
    </row>
    <row r="13" spans="1:24" ht="43.2">
      <c r="A13" s="7" t="s">
        <v>30</v>
      </c>
      <c r="B13" s="7" t="s">
        <v>26</v>
      </c>
      <c r="C13" s="7" t="s">
        <v>31</v>
      </c>
      <c r="D13" s="2">
        <v>7</v>
      </c>
      <c r="E13" s="2"/>
      <c r="F13" s="1">
        <f t="shared" si="8"/>
        <v>1597.5</v>
      </c>
      <c r="G13" s="11">
        <f t="shared" si="9"/>
        <v>1597.5</v>
      </c>
      <c r="H13" s="1">
        <f t="shared" si="10"/>
        <v>0</v>
      </c>
      <c r="I13" s="2">
        <v>1596.3</v>
      </c>
      <c r="J13" s="2"/>
      <c r="K13" s="2">
        <v>1.2</v>
      </c>
      <c r="L13" s="2"/>
      <c r="M13" s="2"/>
      <c r="N13" s="2"/>
      <c r="O13" s="1">
        <f>IF(D13=0,0,F13/D13*1000/P6)</f>
        <v>25357.142857142855</v>
      </c>
      <c r="P13" s="1">
        <f t="shared" si="11"/>
        <v>482434.03000000014</v>
      </c>
      <c r="Q13" s="3"/>
      <c r="R13" s="1">
        <f t="shared" si="12"/>
        <v>0</v>
      </c>
      <c r="S13" s="2">
        <v>482086.73000000016</v>
      </c>
      <c r="T13" s="2"/>
      <c r="U13" s="2">
        <v>347.3</v>
      </c>
      <c r="V13" s="2"/>
      <c r="W13" s="2"/>
      <c r="X13" s="2"/>
    </row>
    <row r="14" spans="1:24">
      <c r="A14" s="7" t="s">
        <v>32</v>
      </c>
      <c r="B14" s="7" t="s">
        <v>33</v>
      </c>
      <c r="C14" s="7" t="s">
        <v>34</v>
      </c>
      <c r="D14" s="2"/>
      <c r="E14" s="2"/>
      <c r="F14" s="1">
        <f t="shared" si="8"/>
        <v>0</v>
      </c>
      <c r="G14" s="3">
        <f t="shared" si="9"/>
        <v>0</v>
      </c>
      <c r="H14" s="1">
        <f t="shared" si="10"/>
        <v>0</v>
      </c>
      <c r="I14" s="2"/>
      <c r="J14" s="2"/>
      <c r="K14" s="2"/>
      <c r="L14" s="2"/>
      <c r="M14" s="2"/>
      <c r="N14" s="2"/>
      <c r="O14" s="1">
        <f>IF(D14=0,0,F14/D14*1000/P6)</f>
        <v>0</v>
      </c>
      <c r="P14" s="1">
        <f t="shared" si="11"/>
        <v>0</v>
      </c>
      <c r="Q14" s="3"/>
      <c r="R14" s="1">
        <f t="shared" si="12"/>
        <v>0</v>
      </c>
      <c r="S14" s="2"/>
      <c r="T14" s="2"/>
      <c r="U14" s="2"/>
      <c r="V14" s="2"/>
      <c r="W14" s="2"/>
      <c r="X14" s="2"/>
    </row>
    <row r="15" spans="1:24">
      <c r="A15" s="7" t="s">
        <v>35</v>
      </c>
      <c r="B15" s="7" t="s">
        <v>36</v>
      </c>
      <c r="C15" s="7" t="s">
        <v>37</v>
      </c>
      <c r="D15" s="2"/>
      <c r="E15" s="2"/>
      <c r="F15" s="1">
        <f t="shared" si="8"/>
        <v>0</v>
      </c>
      <c r="G15" s="3">
        <f t="shared" si="9"/>
        <v>0</v>
      </c>
      <c r="H15" s="1">
        <f t="shared" si="10"/>
        <v>0</v>
      </c>
      <c r="I15" s="2"/>
      <c r="J15" s="2"/>
      <c r="K15" s="2"/>
      <c r="L15" s="2"/>
      <c r="M15" s="2"/>
      <c r="N15" s="2"/>
      <c r="O15" s="1">
        <f>IF(D15=0,0,F15/D15*1000/P6)</f>
        <v>0</v>
      </c>
      <c r="P15" s="1">
        <f t="shared" si="11"/>
        <v>0</v>
      </c>
      <c r="Q15" s="3"/>
      <c r="R15" s="1">
        <f t="shared" si="12"/>
        <v>0</v>
      </c>
      <c r="S15" s="2"/>
      <c r="T15" s="2"/>
      <c r="U15" s="2"/>
      <c r="V15" s="2"/>
      <c r="W15" s="2"/>
      <c r="X15" s="2"/>
    </row>
    <row r="16" spans="1:24">
      <c r="A16" s="7" t="s">
        <v>38</v>
      </c>
      <c r="B16" s="7" t="s">
        <v>36</v>
      </c>
      <c r="C16" s="7" t="s">
        <v>39</v>
      </c>
      <c r="D16" s="2"/>
      <c r="E16" s="2"/>
      <c r="F16" s="1">
        <f t="shared" si="8"/>
        <v>0</v>
      </c>
      <c r="G16" s="3">
        <f t="shared" si="9"/>
        <v>0</v>
      </c>
      <c r="H16" s="1">
        <f t="shared" si="10"/>
        <v>0</v>
      </c>
      <c r="I16" s="2"/>
      <c r="J16" s="2"/>
      <c r="K16" s="2"/>
      <c r="L16" s="2"/>
      <c r="M16" s="2"/>
      <c r="N16" s="2"/>
      <c r="O16" s="1">
        <f>IF(D16=0,0,F16/D16*1000/P6)</f>
        <v>0</v>
      </c>
      <c r="P16" s="1">
        <f t="shared" si="11"/>
        <v>0</v>
      </c>
      <c r="Q16" s="3"/>
      <c r="R16" s="1">
        <f t="shared" si="12"/>
        <v>0</v>
      </c>
      <c r="S16" s="2"/>
      <c r="T16" s="2"/>
      <c r="U16" s="2"/>
      <c r="V16" s="2"/>
      <c r="W16" s="2"/>
      <c r="X16" s="2"/>
    </row>
    <row r="17" spans="1:24" ht="28.8">
      <c r="A17" s="7" t="s">
        <v>40</v>
      </c>
      <c r="B17" s="7" t="s">
        <v>41</v>
      </c>
      <c r="C17" s="7" t="s">
        <v>42</v>
      </c>
      <c r="D17" s="2"/>
      <c r="E17" s="2"/>
      <c r="F17" s="1">
        <f t="shared" si="8"/>
        <v>0</v>
      </c>
      <c r="G17" s="3">
        <f t="shared" si="9"/>
        <v>0</v>
      </c>
      <c r="H17" s="1">
        <f t="shared" si="10"/>
        <v>0</v>
      </c>
      <c r="I17" s="2"/>
      <c r="J17" s="2"/>
      <c r="K17" s="2"/>
      <c r="L17" s="2"/>
      <c r="M17" s="2"/>
      <c r="N17" s="2"/>
      <c r="O17" s="1">
        <f>IF(D17=0,0,F17/D17*1000/P6)</f>
        <v>0</v>
      </c>
      <c r="P17" s="1">
        <f t="shared" si="11"/>
        <v>0</v>
      </c>
      <c r="Q17" s="3"/>
      <c r="R17" s="1">
        <f t="shared" si="12"/>
        <v>0</v>
      </c>
      <c r="S17" s="2"/>
      <c r="T17" s="2"/>
      <c r="U17" s="2"/>
      <c r="V17" s="2"/>
      <c r="W17" s="2"/>
      <c r="X17" s="2"/>
    </row>
    <row r="18" spans="1:24">
      <c r="A18" s="7" t="s">
        <v>43</v>
      </c>
      <c r="B18" s="7" t="s">
        <v>44</v>
      </c>
      <c r="C18" s="7" t="s">
        <v>45</v>
      </c>
      <c r="D18" s="2">
        <v>17.100000000000001</v>
      </c>
      <c r="E18" s="2"/>
      <c r="F18" s="1">
        <f t="shared" si="8"/>
        <v>6766.7</v>
      </c>
      <c r="G18" s="11">
        <f t="shared" si="9"/>
        <v>6766.7</v>
      </c>
      <c r="H18" s="1">
        <f t="shared" si="10"/>
        <v>0</v>
      </c>
      <c r="I18" s="2">
        <v>6766.7</v>
      </c>
      <c r="J18" s="2"/>
      <c r="K18" s="2"/>
      <c r="L18" s="2"/>
      <c r="M18" s="2"/>
      <c r="N18" s="2"/>
      <c r="O18" s="1">
        <f>IF(D18=0,0,F18/D18*1000/P6)</f>
        <v>43968.16114359974</v>
      </c>
      <c r="P18" s="1">
        <f t="shared" si="11"/>
        <v>2043539.7999999996</v>
      </c>
      <c r="Q18" s="3"/>
      <c r="R18" s="1">
        <f t="shared" si="12"/>
        <v>0</v>
      </c>
      <c r="S18" s="2">
        <v>2043539.7999999996</v>
      </c>
      <c r="T18" s="2"/>
      <c r="U18" s="2"/>
      <c r="V18" s="2"/>
      <c r="W18" s="2"/>
      <c r="X18" s="2"/>
    </row>
    <row r="19" spans="1:24" ht="43.2">
      <c r="A19" s="7" t="s">
        <v>46</v>
      </c>
      <c r="B19" s="7" t="s">
        <v>47</v>
      </c>
      <c r="C19" s="7" t="s">
        <v>48</v>
      </c>
      <c r="D19" s="2">
        <v>4.8</v>
      </c>
      <c r="E19" s="2"/>
      <c r="F19" s="1">
        <f t="shared" si="8"/>
        <v>1899.5</v>
      </c>
      <c r="G19" s="3">
        <v>166.6</v>
      </c>
      <c r="H19" s="1">
        <f t="shared" si="10"/>
        <v>0</v>
      </c>
      <c r="I19" s="2">
        <v>1899.5</v>
      </c>
      <c r="J19" s="2"/>
      <c r="K19" s="2"/>
      <c r="L19" s="2"/>
      <c r="M19" s="2"/>
      <c r="N19" s="2"/>
      <c r="O19" s="1">
        <f>IF(D19=0,0,F19/D19*1000/P6)</f>
        <v>43969.907407407409</v>
      </c>
      <c r="P19" s="1">
        <f t="shared" si="11"/>
        <v>573637.05999999994</v>
      </c>
      <c r="Q19" s="13">
        <v>50.3</v>
      </c>
      <c r="R19" s="1">
        <f t="shared" si="12"/>
        <v>0</v>
      </c>
      <c r="S19" s="2">
        <v>573637.05999999994</v>
      </c>
      <c r="T19" s="2"/>
      <c r="U19" s="2"/>
      <c r="V19" s="2"/>
      <c r="W19" s="2"/>
      <c r="X19" s="2"/>
    </row>
    <row r="20" spans="1:24" ht="43.2">
      <c r="A20" s="7" t="s">
        <v>49</v>
      </c>
      <c r="B20" s="7" t="s">
        <v>50</v>
      </c>
      <c r="C20" s="7" t="s">
        <v>51</v>
      </c>
      <c r="D20" s="2"/>
      <c r="E20" s="2"/>
      <c r="F20" s="1">
        <f t="shared" si="8"/>
        <v>0</v>
      </c>
      <c r="G20" s="3">
        <f t="shared" si="9"/>
        <v>0</v>
      </c>
      <c r="H20" s="1">
        <f t="shared" si="10"/>
        <v>0</v>
      </c>
      <c r="I20" s="2"/>
      <c r="J20" s="2"/>
      <c r="K20" s="2"/>
      <c r="L20" s="2"/>
      <c r="M20" s="2"/>
      <c r="N20" s="2"/>
      <c r="O20" s="1">
        <f>IF(D20=0,0,F20/D20*1000/P6)</f>
        <v>0</v>
      </c>
      <c r="P20" s="1">
        <f t="shared" si="11"/>
        <v>0</v>
      </c>
      <c r="Q20" s="3"/>
      <c r="R20" s="1">
        <f t="shared" si="12"/>
        <v>0</v>
      </c>
      <c r="S20" s="2"/>
      <c r="T20" s="2"/>
      <c r="U20" s="2"/>
      <c r="V20" s="2"/>
      <c r="W20" s="2"/>
      <c r="X20" s="2"/>
    </row>
    <row r="21" spans="1:24">
      <c r="A21" s="7" t="s">
        <v>52</v>
      </c>
      <c r="B21" s="7" t="s">
        <v>53</v>
      </c>
      <c r="C21" s="7" t="s">
        <v>54</v>
      </c>
      <c r="D21" s="2">
        <v>61.4</v>
      </c>
      <c r="E21" s="2">
        <v>1.1000000000000001</v>
      </c>
      <c r="F21" s="1">
        <f t="shared" si="8"/>
        <v>11471.3</v>
      </c>
      <c r="G21" s="3">
        <v>335.4</v>
      </c>
      <c r="H21" s="1">
        <f t="shared" si="10"/>
        <v>145.80000000000001</v>
      </c>
      <c r="I21" s="2">
        <v>11445.199999999999</v>
      </c>
      <c r="J21" s="2"/>
      <c r="K21" s="2">
        <v>26.1</v>
      </c>
      <c r="L21" s="2">
        <v>145.80000000000001</v>
      </c>
      <c r="M21" s="2"/>
      <c r="N21" s="2"/>
      <c r="O21" s="1">
        <f>IF(D21=0,0,F21/D21*1000/P6)</f>
        <v>20758.776692001447</v>
      </c>
      <c r="P21" s="1">
        <f t="shared" si="11"/>
        <v>3463652.9400000027</v>
      </c>
      <c r="Q21" s="13">
        <v>101.3</v>
      </c>
      <c r="R21" s="1">
        <f t="shared" si="12"/>
        <v>44025.710000000006</v>
      </c>
      <c r="S21" s="2">
        <v>3455765.8000000026</v>
      </c>
      <c r="T21" s="2"/>
      <c r="U21" s="2">
        <v>7887.14</v>
      </c>
      <c r="V21" s="2">
        <v>44025.710000000006</v>
      </c>
      <c r="W21" s="2"/>
      <c r="X21" s="2"/>
    </row>
    <row r="22" spans="1:24">
      <c r="A22" s="7" t="s">
        <v>55</v>
      </c>
      <c r="B22" s="7" t="s">
        <v>53</v>
      </c>
      <c r="C22" s="7" t="s">
        <v>56</v>
      </c>
      <c r="D22" s="2">
        <v>13.2</v>
      </c>
      <c r="E22" s="2">
        <v>0.5</v>
      </c>
      <c r="F22" s="1">
        <f t="shared" si="8"/>
        <v>2996.9</v>
      </c>
      <c r="G22" s="3">
        <v>38.4</v>
      </c>
      <c r="H22" s="1">
        <f t="shared" si="10"/>
        <v>52.7</v>
      </c>
      <c r="I22" s="2">
        <v>2991.5</v>
      </c>
      <c r="J22" s="2"/>
      <c r="K22" s="2">
        <v>5.4</v>
      </c>
      <c r="L22" s="2">
        <v>52.7</v>
      </c>
      <c r="M22" s="2"/>
      <c r="N22" s="2"/>
      <c r="O22" s="1">
        <f>IF(D22=0,0,F22/D22*1000/P6)</f>
        <v>25226.43097643098</v>
      </c>
      <c r="P22" s="1">
        <f t="shared" si="11"/>
        <v>904739.90000000026</v>
      </c>
      <c r="Q22" s="13">
        <v>11.6</v>
      </c>
      <c r="R22" s="1">
        <f t="shared" si="12"/>
        <v>15921.04</v>
      </c>
      <c r="S22" s="2">
        <v>903098.65000000026</v>
      </c>
      <c r="T22" s="2"/>
      <c r="U22" s="2">
        <v>1641.25</v>
      </c>
      <c r="V22" s="2">
        <v>15921.04</v>
      </c>
      <c r="W22" s="2"/>
      <c r="X22" s="2"/>
    </row>
    <row r="23" spans="1:24" ht="43.2">
      <c r="A23" s="7" t="s">
        <v>57</v>
      </c>
      <c r="B23" s="7" t="s">
        <v>53</v>
      </c>
      <c r="C23" s="7" t="s">
        <v>58</v>
      </c>
      <c r="D23" s="2">
        <v>6.7</v>
      </c>
      <c r="E23" s="2"/>
      <c r="F23" s="1">
        <f t="shared" si="8"/>
        <v>1673.8</v>
      </c>
      <c r="G23" s="11">
        <f t="shared" si="9"/>
        <v>1673.8</v>
      </c>
      <c r="H23" s="1">
        <f>L23+M23+N23</f>
        <v>0</v>
      </c>
      <c r="I23" s="2">
        <v>1673.8</v>
      </c>
      <c r="J23" s="2"/>
      <c r="K23" s="2"/>
      <c r="L23" s="2"/>
      <c r="M23" s="2"/>
      <c r="N23" s="2"/>
      <c r="O23" s="1">
        <f>IF(D23=0,0,F23/D23*1000/P6)</f>
        <v>27757.87728026534</v>
      </c>
      <c r="P23" s="1">
        <f t="shared" si="11"/>
        <v>505487.85999999993</v>
      </c>
      <c r="Q23" s="3"/>
      <c r="R23" s="1">
        <f t="shared" si="12"/>
        <v>0</v>
      </c>
      <c r="S23" s="2">
        <v>505487.85999999993</v>
      </c>
      <c r="T23" s="2"/>
      <c r="U23" s="2"/>
      <c r="V23" s="2"/>
      <c r="W23" s="2"/>
      <c r="X23" s="2"/>
    </row>
    <row r="24" spans="1:24" s="8" customFormat="1"/>
    <row r="25" spans="1:24" s="8" customFormat="1"/>
    <row r="26" spans="1:24" s="8" customFormat="1">
      <c r="A26" s="15" t="s">
        <v>68</v>
      </c>
      <c r="B26" s="33" t="s">
        <v>69</v>
      </c>
      <c r="C26" s="33"/>
      <c r="D26" s="34" t="s">
        <v>78</v>
      </c>
      <c r="E26" s="34"/>
      <c r="F26" s="16"/>
    </row>
    <row r="27" spans="1:24" s="8" customFormat="1">
      <c r="A27" s="17"/>
      <c r="B27" s="25" t="s">
        <v>70</v>
      </c>
      <c r="C27" s="25"/>
      <c r="D27" s="25" t="s">
        <v>77</v>
      </c>
      <c r="E27" s="25"/>
      <c r="F27" s="17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8" customFormat="1">
      <c r="A28" s="17"/>
      <c r="B28" s="18"/>
      <c r="C28" s="18"/>
      <c r="D28" s="17"/>
      <c r="E28" s="17"/>
      <c r="F28" s="25" t="s">
        <v>76</v>
      </c>
      <c r="G28" s="26"/>
      <c r="H28" s="26"/>
      <c r="I28" s="27" t="s">
        <v>83</v>
      </c>
      <c r="J28" s="27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8" customFormat="1">
      <c r="A29" s="19" t="s">
        <v>71</v>
      </c>
      <c r="B29" s="33" t="s">
        <v>69</v>
      </c>
      <c r="C29" s="33"/>
      <c r="D29" s="34" t="s">
        <v>78</v>
      </c>
      <c r="E29" s="34"/>
      <c r="F29" s="28" t="s">
        <v>72</v>
      </c>
      <c r="G29" s="28"/>
      <c r="H29" s="28"/>
      <c r="I29" s="29" t="s">
        <v>73</v>
      </c>
      <c r="J29" s="2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8" customFormat="1">
      <c r="A30" s="20"/>
      <c r="B30" s="25" t="s">
        <v>70</v>
      </c>
      <c r="C30" s="25"/>
      <c r="D30" s="27" t="s">
        <v>77</v>
      </c>
      <c r="E30" s="27"/>
      <c r="F30" s="20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8" customFormat="1">
      <c r="A31" s="22" t="s">
        <v>74</v>
      </c>
      <c r="B31" s="22"/>
      <c r="C31" s="22"/>
      <c r="D31" s="22"/>
      <c r="E31" s="22"/>
      <c r="F31" s="22"/>
    </row>
    <row r="32" spans="1:24" s="8" customFormat="1">
      <c r="A32" s="22" t="s">
        <v>75</v>
      </c>
      <c r="B32" s="23" t="s">
        <v>76</v>
      </c>
      <c r="C32" s="23"/>
      <c r="D32" s="24" t="s">
        <v>79</v>
      </c>
      <c r="E32" s="23"/>
      <c r="F32" s="23"/>
    </row>
    <row r="33" spans="1:6" s="8" customFormat="1">
      <c r="A33" s="22" t="s">
        <v>80</v>
      </c>
      <c r="B33" s="29" t="s">
        <v>70</v>
      </c>
      <c r="C33" s="29"/>
      <c r="D33" s="21" t="s">
        <v>77</v>
      </c>
      <c r="E33" s="21"/>
      <c r="F33" s="21"/>
    </row>
    <row r="34" spans="1:6" s="8" customFormat="1"/>
  </sheetData>
  <mergeCells count="21">
    <mergeCell ref="B33:C33"/>
    <mergeCell ref="B30:C30"/>
    <mergeCell ref="D30:E30"/>
    <mergeCell ref="A6:O6"/>
    <mergeCell ref="B26:C26"/>
    <mergeCell ref="D26:E26"/>
    <mergeCell ref="B27:C27"/>
    <mergeCell ref="D27:E27"/>
    <mergeCell ref="A1:O1"/>
    <mergeCell ref="A2:O2"/>
    <mergeCell ref="A3:O3"/>
    <mergeCell ref="A4:O4"/>
    <mergeCell ref="A5:O5"/>
    <mergeCell ref="F28:H28"/>
    <mergeCell ref="I28:J28"/>
    <mergeCell ref="F29:H29"/>
    <mergeCell ref="I29:J29"/>
    <mergeCell ref="A7:C7"/>
    <mergeCell ref="D7:O7"/>
    <mergeCell ref="B29:C29"/>
    <mergeCell ref="D29:E29"/>
  </mergeCells>
  <pageMargins left="0.70866141732283472" right="0.70866141732283472" top="0.74803149606299213" bottom="0.74803149606299213" header="0.31496062992125984" footer="0.31496062992125984"/>
  <pageSetup scale="59" fitToWidth="2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cp:lastPrinted>2022-10-31T04:14:13Z</cp:lastPrinted>
  <dcterms:created xsi:type="dcterms:W3CDTF">2022-06-28T05:46:27Z</dcterms:created>
  <dcterms:modified xsi:type="dcterms:W3CDTF">2022-10-31T04:14:21Z</dcterms:modified>
</cp:coreProperties>
</file>