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1415" windowHeight="8010" activeTab="2"/>
  </bookViews>
  <sheets>
    <sheet name="Раздел1" sheetId="1" r:id="rId1"/>
    <sheet name="Раздел2" sheetId="2" r:id="rId2"/>
    <sheet name="Раздел3" sheetId="3" r:id="rId3"/>
    <sheet name="hidden" sheetId="4" state="hidden" r:id="rId4"/>
  </sheets>
  <definedNames>
    <definedName name="Krista.FM.Domain.D_Salary_Payment">'hidden'!$A$1:$A$6</definedName>
    <definedName name="Krista.FM.Domain.D_Salary_Spring">'hidden'!$A$7:$A$12</definedName>
    <definedName name="_xlnm.Print_Area" localSheetId="2">'Раздел3'!$A$1:$M$30</definedName>
    <definedName name="Р1.Пусто.Empty">'Раздел1'!$T$18</definedName>
    <definedName name="Р1.Р1.R1">'Раздел1'!$B$18:$T$23</definedName>
    <definedName name="Р1.РеквЗагол.HeadReq">'Раздел1'!$B$18:$T$18</definedName>
    <definedName name="Р1.РеквизитыТаблицы.HeadTable">'Раздел1'!$B$20:$T$21</definedName>
    <definedName name="Р1.Таблица.Table">'Раздел1'!$B$20:$T$22</definedName>
    <definedName name="Р1.ТелоТаблицы.BodyTable">'Раздел1'!$B$22:$T$22</definedName>
    <definedName name="Р1.ЧисленностьМРОТ.QuantMROT">'Раздел1'!$P$21</definedName>
    <definedName name="Р1.ЧисленностьПлан.QuantPlan">'Раздел1'!$B$21</definedName>
    <definedName name="Р1.ЧисленностьСС.QuantSS">'Раздел1'!$L$21</definedName>
    <definedName name="Р1.ЧисленностьФакт.QuantFact">'Раздел1'!$F$21</definedName>
    <definedName name="Р2.ВидыВыплат.KindPay">'Раздел2'!$E$5</definedName>
    <definedName name="Р2.ИсточникиВыплат.SourcePay">'Раздел2'!$F$5</definedName>
    <definedName name="Р2.Минус.Minuss">'Раздел2'!$G$5</definedName>
    <definedName name="Р2.НомерПП.NumberPP">'Раздел2'!$C$5</definedName>
    <definedName name="Р2.Плюс.Pluss">'Раздел2'!$B$5</definedName>
    <definedName name="Р2.ПустойРекв.EmptyReq">'Раздел2'!$G$1</definedName>
    <definedName name="Р2.Р2.R2">'Раздел2'!$B$1:$G$7</definedName>
    <definedName name="Р2.РеквЗагол.HeadReq">'Раздел2'!$B$1:$G$3</definedName>
    <definedName name="Р2.РеквизитыТаблицы.HeadTable">'Раздел2'!$B$4:$G$5</definedName>
    <definedName name="Р2.Таблица.Table">'Раздел2'!$B$4:$G$6</definedName>
    <definedName name="Р2.ТелоТаблицы.BodyTable">'Раздел2'!$B$6:$G$6</definedName>
    <definedName name="Р2.ФОТ.FOT">'Раздел2'!$D$5</definedName>
    <definedName name="Р3.Должность.Post">'Раздел3'!$C$6</definedName>
    <definedName name="Р3.ЕДВ.EDV">'Раздел3'!$K$6</definedName>
    <definedName name="Р3.ЗаголовокТаблицы.HeadTable">'Раздел3'!$A$4:$N$6</definedName>
    <definedName name="Р3.Минус.Minuss">'Раздел3'!$N$6</definedName>
    <definedName name="Р3.НомерПП.NumberPP">'Раздел3'!$A$6</definedName>
    <definedName name="Р3.Плюс.Pluss">'Раздел3'!#REF!</definedName>
    <definedName name="Р3.ПустройРекв.EmptyReq">'Раздел3'!$N$1</definedName>
    <definedName name="Р3.Р3.R3">'Раздел3'!$A$1:$N$8</definedName>
    <definedName name="Р3.РеквЗагол.HeadReq">'Раздел3'!$A$1:$N$3</definedName>
    <definedName name="Р3.Таблица.Table">'Раздел3'!$A$4:$N$7</definedName>
    <definedName name="Р3.ТелоТаблицы.BodyTable">'Раздел3'!$A$7:$N$7</definedName>
    <definedName name="Р3.ФОТДолжОкл.FOTDolzhOkl">'Раздел3'!$H$6</definedName>
    <definedName name="Р3.ФОТКомпен.FOTKompen">'Раздел3'!$I$6</definedName>
    <definedName name="Р3.ФОТОтпуск.FOTOtpusk">'Раздел3'!$L$6</definedName>
    <definedName name="Р3.ФОТсовмест.FOTsovmest">'Раздел3'!$M$6</definedName>
    <definedName name="Р3.ФОТСтимул.FOTStimul">'Раздел3'!$J$6</definedName>
    <definedName name="Р3.ФОТФакт.FOTFact">'Раздел3'!$G$6</definedName>
    <definedName name="Р3.ЧисленностьПлан.QuantPlan">'Раздел3'!$D$6</definedName>
    <definedName name="Р3.ЧисленностьСС.QuantSS">'Раздел3'!$F$6</definedName>
    <definedName name="Р3.ЧисленностьФакт.QuantFact">'Раздел3'!$E$6</definedName>
    <definedName name="Ф.Год.Year">'Раздел1'!$H$15</definedName>
    <definedName name="Ф.Месяц.Month">'Раздел1'!$F$15</definedName>
    <definedName name="Ф.ОКФС.OKFS">'Раздел1'!$F$9</definedName>
    <definedName name="Ф.Отрасль.Branch">'Раздел1'!$F$7</definedName>
    <definedName name="Ф.Реквизиты.Details">'Раздел1'!$B$1:$T$16</definedName>
    <definedName name="Ф.Субъект.Subject">'Раздел1'!$F$5</definedName>
    <definedName name="Ф.ТипУчреждения.TypeSubject">'Раздел1'!$F$11</definedName>
    <definedName name="Ф.Указ.Ukaz">'Раздел1'!$F$13</definedName>
    <definedName name="Ф1">'Раздел1'!$A$1:$U$24</definedName>
    <definedName name="Ф2">'Раздел2'!$A$1:$H$8</definedName>
    <definedName name="Ф3">'Раздел3'!$A$1:$O$9</definedName>
  </definedNames>
  <calcPr fullCalcOnLoad="1"/>
</workbook>
</file>

<file path=xl/sharedStrings.xml><?xml version="1.0" encoding="utf-8"?>
<sst xmlns="http://schemas.openxmlformats.org/spreadsheetml/2006/main" count="172" uniqueCount="74">
  <si>
    <t>Наименование учреждения</t>
  </si>
  <si>
    <t>Отрасль</t>
  </si>
  <si>
    <t>Форма собственности</t>
  </si>
  <si>
    <t>Тип учреждения</t>
  </si>
  <si>
    <t>Дата сбора</t>
  </si>
  <si>
    <t>Количество фактически занятых ставок (с внешними совместителями)</t>
  </si>
  <si>
    <t>Фонд начисленной заработной платы работникам с внешними совместителями, тысяча рублей</t>
  </si>
  <si>
    <t>№ п/п</t>
  </si>
  <si>
    <t>Виды выплат</t>
  </si>
  <si>
    <t>Источники выплат</t>
  </si>
  <si>
    <t>«Мониторинг заработных плат работников государственных и муниципальных учреждений 
Ханты-Мансийского автономного округа - Югры»</t>
  </si>
  <si>
    <t>Фонд начисленной заработной платы работникам, тысяча рублей</t>
  </si>
  <si>
    <t>Заработная плата работников среднесписочного состава</t>
  </si>
  <si>
    <t>г.</t>
  </si>
  <si>
    <t>,</t>
  </si>
  <si>
    <t>Количество штатных единиц</t>
  </si>
  <si>
    <t>Количество фактически занятых ставок (без внешних совместителей)</t>
  </si>
  <si>
    <t>Численность работников учреждения</t>
  </si>
  <si>
    <t>Среднесписочная численность работников (с внешними совместителями), человек</t>
  </si>
  <si>
    <t>Количество работников (с внешними совместителями), которым производится доплата до минимального размера оплаты труда, человек</t>
  </si>
  <si>
    <t>Должность</t>
  </si>
  <si>
    <t>в том числе</t>
  </si>
  <si>
    <t>Фонд оплаты труда фактический (без внешних совместителей), всего, тысяча рублей</t>
  </si>
  <si>
    <t>материальная помощь, единовременные премии, 
тысяча рублей</t>
  </si>
  <si>
    <t>Наличие отдельных категорий работников, определенных указами Президента РФ №№ 597, 761, 1688</t>
  </si>
  <si>
    <t>фонд оплаты труда по должности на условиях внутреннего совместительства (без внешних совместителей), тысяча рублей</t>
  </si>
  <si>
    <t>фонд компенсационных выплат, тысяча рублей</t>
  </si>
  <si>
    <t>фонд должностного оклада, тысяча рублей</t>
  </si>
  <si>
    <t>фонд стимулирующих выплат, тысяча рублей</t>
  </si>
  <si>
    <t>выплата при предоставлении отпуска (а так же выплаты, произведенные из расчета средего заработка), 
тысяча рублей</t>
  </si>
  <si>
    <t>Образование</t>
  </si>
  <si>
    <t>Муниципальная собственность</t>
  </si>
  <si>
    <t>Бюджетные</t>
  </si>
  <si>
    <t/>
  </si>
  <si>
    <t>Всего по источникам выплат</t>
  </si>
  <si>
    <t>Должностные оклады</t>
  </si>
  <si>
    <t>Иные выплаты (материальная помощь и др.)</t>
  </si>
  <si>
    <t>Компенсационные выплаты</t>
  </si>
  <si>
    <t>Стимулирующие выплаты</t>
  </si>
  <si>
    <t>Сумма доплат до минимального размера заработной платы</t>
  </si>
  <si>
    <t>Средства, поступающие в рамках государственного (муниципального) задания (бюджетные учреждения)</t>
  </si>
  <si>
    <t>Средства, поступающие в рамках государственного (муниципального) заказа (автономные учреждения)</t>
  </si>
  <si>
    <t>Средства, поступающие для реализации нац. проектов</t>
  </si>
  <si>
    <t>ФОТ бюджетных средств</t>
  </si>
  <si>
    <t>ФОТ средств от внебюджетных фондов (например, ФОМС)</t>
  </si>
  <si>
    <t>ФОТ средств от приносящей доход деятельности (оказания платных услуг)</t>
  </si>
  <si>
    <t>Заведующий; Образование</t>
  </si>
  <si>
    <t>Заместитель директора (по направлениям); Образование</t>
  </si>
  <si>
    <t>Главный бухгалтер; Образование</t>
  </si>
  <si>
    <t>Бухгалтер; Образование</t>
  </si>
  <si>
    <t>Делопроизводитель; Образование</t>
  </si>
  <si>
    <t>Младший воспитатель; Образование</t>
  </si>
  <si>
    <t>Повар; Образование</t>
  </si>
  <si>
    <t>Уборщик производственных и служебных помещений, территории; Образование</t>
  </si>
  <si>
    <t>Водитель (4-7 разряд); Образование</t>
  </si>
  <si>
    <t>Кладовщик; Образование</t>
  </si>
  <si>
    <t>Грузчик; Образование</t>
  </si>
  <si>
    <t>Рабочий (1-3 разряд)  кух.рабочие</t>
  </si>
  <si>
    <t>Рабочий (4-6 разряд) КОРЗ</t>
  </si>
  <si>
    <t>Воспитатель</t>
  </si>
  <si>
    <t xml:space="preserve">Музыкальный руководитель </t>
  </si>
  <si>
    <t xml:space="preserve">Инструктор </t>
  </si>
  <si>
    <t xml:space="preserve">Машинист  по стирке белья </t>
  </si>
  <si>
    <t>Ведущий специалист ок</t>
  </si>
  <si>
    <t>Среднесписочная численность работников (без внешних совместителей), человек</t>
  </si>
  <si>
    <t>Администратор (по направлениям)</t>
  </si>
  <si>
    <t>вред</t>
  </si>
  <si>
    <t>ед.пом, юб.даты</t>
  </si>
  <si>
    <t>Педагог-психолог; Образование</t>
  </si>
  <si>
    <t>61- внешний совместитель</t>
  </si>
  <si>
    <t>Учитель-логопед</t>
  </si>
  <si>
    <t>Контрактный управляющий</t>
  </si>
  <si>
    <t>Специалист по охране труда</t>
  </si>
  <si>
    <t>сентябрь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</si>
</sst>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#,##0.000"/>
    <numFmt numFmtId="181" formatCode="0.000000"/>
    <numFmt numFmtId="182" formatCode="0.00000"/>
    <numFmt numFmtId="183" formatCode="0.0000"/>
    <numFmt numFmtId="18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1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Times New Roman"/>
      <family val="1"/>
    </font>
    <font>
      <sz val="11"/>
      <color indexed="4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rgb="FF00B0F0"/>
      <name val="Times New Roman"/>
      <family val="1"/>
    </font>
    <font>
      <sz val="11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3" fillId="32" borderId="0" applyNumberFormat="0" applyBorder="0" applyAlignment="0" applyProtection="0"/>
    <xf numFmtId="0" fontId="2" fillId="33" borderId="0" applyNumberFormat="0" applyBorder="0" applyAlignment="0" applyProtection="0"/>
    <xf numFmtId="0" fontId="6" fillId="0" borderId="10" applyNumberFormat="0" applyFill="0" applyAlignment="0" applyProtection="0"/>
    <xf numFmtId="0" fontId="3" fillId="34" borderId="11" applyNumberFormat="0" applyAlignment="0" applyProtection="0"/>
    <xf numFmtId="0" fontId="4" fillId="35" borderId="12" applyNumberFormat="0" applyAlignment="0" applyProtection="0"/>
    <xf numFmtId="0" fontId="13" fillId="0" borderId="0" applyNumberFormat="0" applyFill="0" applyBorder="0" applyAlignment="0" applyProtection="0"/>
    <xf numFmtId="0" fontId="10" fillId="36" borderId="0" applyNumberFormat="0" applyBorder="0" applyAlignment="0" applyProtection="0"/>
    <xf numFmtId="0" fontId="14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13" applyNumberFormat="0" applyFill="0" applyAlignment="0" applyProtection="0"/>
    <xf numFmtId="0" fontId="1" fillId="38" borderId="14" applyNumberFormat="0" applyFont="0" applyAlignment="0" applyProtection="0"/>
    <xf numFmtId="0" fontId="9" fillId="39" borderId="0" applyNumberFormat="0" applyBorder="0" applyAlignment="0" applyProtection="0"/>
    <xf numFmtId="0" fontId="7" fillId="40" borderId="15" applyNumberFormat="0" applyAlignment="0" applyProtection="0"/>
  </cellStyleXfs>
  <cellXfs count="94">
    <xf numFmtId="0" fontId="0" fillId="0" borderId="0" xfId="0" applyFont="1" applyAlignment="1">
      <alignment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17" xfId="0" applyFont="1" applyBorder="1" applyAlignment="1">
      <alignment vertical="center" wrapText="1"/>
    </xf>
    <xf numFmtId="0" fontId="15" fillId="0" borderId="17" xfId="0" applyFont="1" applyBorder="1" applyAlignment="1">
      <alignment/>
    </xf>
    <xf numFmtId="0" fontId="16" fillId="0" borderId="17" xfId="0" applyFont="1" applyBorder="1" applyAlignment="1">
      <alignment vertical="center"/>
    </xf>
    <xf numFmtId="0" fontId="15" fillId="0" borderId="17" xfId="0" applyFont="1" applyBorder="1" applyAlignment="1">
      <alignment horizontal="center"/>
    </xf>
    <xf numFmtId="14" fontId="16" fillId="41" borderId="18" xfId="0" applyNumberFormat="1" applyFont="1" applyFill="1" applyBorder="1" applyAlignment="1">
      <alignment horizontal="left" vertical="center"/>
    </xf>
    <xf numFmtId="0" fontId="16" fillId="41" borderId="19" xfId="0" applyFont="1" applyFill="1" applyBorder="1" applyAlignment="1">
      <alignment horizontal="center" vertical="center"/>
    </xf>
    <xf numFmtId="0" fontId="16" fillId="41" borderId="18" xfId="0" applyFont="1" applyFill="1" applyBorder="1" applyAlignment="1" applyProtection="1">
      <alignment horizontal="center" vertical="center"/>
      <protection locked="0"/>
    </xf>
    <xf numFmtId="14" fontId="16" fillId="41" borderId="20" xfId="0" applyNumberFormat="1" applyFont="1" applyFill="1" applyBorder="1" applyAlignment="1" applyProtection="1">
      <alignment horizontal="center" vertical="center"/>
      <protection locked="0"/>
    </xf>
    <xf numFmtId="0" fontId="15" fillId="0" borderId="20" xfId="0" applyFont="1" applyBorder="1" applyAlignment="1" applyProtection="1">
      <alignment horizontal="left" vertical="center" wrapText="1"/>
      <protection locked="0"/>
    </xf>
    <xf numFmtId="4" fontId="15" fillId="0" borderId="0" xfId="0" applyNumberFormat="1" applyFont="1" applyAlignment="1">
      <alignment/>
    </xf>
    <xf numFmtId="180" fontId="15" fillId="0" borderId="0" xfId="0" applyNumberFormat="1" applyFont="1" applyAlignment="1">
      <alignment/>
    </xf>
    <xf numFmtId="0" fontId="18" fillId="0" borderId="16" xfId="0" applyFont="1" applyFill="1" applyBorder="1" applyAlignment="1" applyProtection="1">
      <alignment horizontal="left" vertical="center" wrapText="1" shrinkToFit="1"/>
      <protection locked="0"/>
    </xf>
    <xf numFmtId="4" fontId="15" fillId="0" borderId="0" xfId="0" applyNumberFormat="1" applyFont="1" applyFill="1" applyAlignment="1">
      <alignment/>
    </xf>
    <xf numFmtId="4" fontId="19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 applyProtection="1">
      <alignment/>
      <protection locked="0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7" fillId="0" borderId="0" xfId="0" applyFont="1" applyFill="1" applyBorder="1" applyAlignment="1">
      <alignment vertical="center"/>
    </xf>
    <xf numFmtId="0" fontId="15" fillId="0" borderId="17" xfId="0" applyFont="1" applyFill="1" applyBorder="1" applyAlignment="1">
      <alignment/>
    </xf>
    <xf numFmtId="0" fontId="15" fillId="0" borderId="21" xfId="0" applyFont="1" applyFill="1" applyBorder="1" applyAlignment="1">
      <alignment horizontal="center" vertical="center" wrapText="1" shrinkToFit="1"/>
    </xf>
    <xf numFmtId="0" fontId="16" fillId="0" borderId="21" xfId="0" applyFont="1" applyFill="1" applyBorder="1" applyAlignment="1">
      <alignment horizontal="center" vertical="center" wrapText="1" shrinkToFit="1"/>
    </xf>
    <xf numFmtId="0" fontId="15" fillId="0" borderId="16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 vertical="center"/>
    </xf>
    <xf numFmtId="178" fontId="15" fillId="0" borderId="0" xfId="0" applyNumberFormat="1" applyFont="1" applyFill="1" applyBorder="1" applyAlignment="1">
      <alignment horizontal="center" vertical="center"/>
    </xf>
    <xf numFmtId="4" fontId="15" fillId="0" borderId="0" xfId="0" applyNumberFormat="1" applyFont="1" applyFill="1" applyAlignment="1">
      <alignment horizontal="center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 vertical="center"/>
    </xf>
    <xf numFmtId="180" fontId="1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15" fillId="42" borderId="16" xfId="0" applyNumberFormat="1" applyFont="1" applyFill="1" applyBorder="1" applyAlignment="1" applyProtection="1">
      <alignment horizontal="center" vertical="center"/>
      <protection locked="0"/>
    </xf>
    <xf numFmtId="4" fontId="21" fillId="42" borderId="16" xfId="0" applyNumberFormat="1" applyFont="1" applyFill="1" applyBorder="1" applyAlignment="1" applyProtection="1">
      <alignment horizontal="center" vertical="center"/>
      <protection locked="0"/>
    </xf>
    <xf numFmtId="4" fontId="16" fillId="42" borderId="16" xfId="0" applyNumberFormat="1" applyFont="1" applyFill="1" applyBorder="1" applyAlignment="1" applyProtection="1">
      <alignment horizontal="center" vertical="center"/>
      <protection locked="0"/>
    </xf>
    <xf numFmtId="4" fontId="15" fillId="42" borderId="0" xfId="0" applyNumberFormat="1" applyFont="1" applyFill="1" applyAlignment="1">
      <alignment horizontal="center" vertical="center"/>
    </xf>
    <xf numFmtId="0" fontId="44" fillId="0" borderId="0" xfId="0" applyFont="1" applyFill="1" applyAlignment="1">
      <alignment/>
    </xf>
    <xf numFmtId="4" fontId="21" fillId="0" borderId="16" xfId="0" applyNumberFormat="1" applyFont="1" applyFill="1" applyBorder="1" applyAlignment="1" applyProtection="1">
      <alignment horizontal="center" vertical="center"/>
      <protection locked="0"/>
    </xf>
    <xf numFmtId="2" fontId="15" fillId="0" borderId="16" xfId="0" applyNumberFormat="1" applyFont="1" applyFill="1" applyBorder="1" applyAlignment="1" applyProtection="1">
      <alignment horizontal="center" vertical="center"/>
      <protection locked="0"/>
    </xf>
    <xf numFmtId="2" fontId="19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4" fontId="45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2" fontId="15" fillId="0" borderId="16" xfId="0" applyNumberFormat="1" applyFont="1" applyBorder="1" applyAlignment="1" applyProtection="1">
      <alignment horizontal="center"/>
      <protection locked="0"/>
    </xf>
    <xf numFmtId="0" fontId="15" fillId="0" borderId="16" xfId="0" applyFont="1" applyBorder="1" applyAlignment="1">
      <alignment horizontal="center"/>
    </xf>
    <xf numFmtId="2" fontId="15" fillId="0" borderId="16" xfId="0" applyNumberFormat="1" applyFont="1" applyFill="1" applyBorder="1" applyAlignment="1" applyProtection="1">
      <alignment horizontal="center"/>
      <protection locked="0"/>
    </xf>
    <xf numFmtId="0" fontId="15" fillId="0" borderId="16" xfId="0" applyFont="1" applyFill="1" applyBorder="1" applyAlignment="1">
      <alignment horizontal="center"/>
    </xf>
    <xf numFmtId="0" fontId="15" fillId="0" borderId="16" xfId="0" applyFont="1" applyFill="1" applyBorder="1" applyAlignment="1" applyProtection="1">
      <alignment horizontal="center"/>
      <protection locked="0"/>
    </xf>
    <xf numFmtId="0" fontId="15" fillId="0" borderId="16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6" fillId="0" borderId="20" xfId="0" applyFont="1" applyBorder="1" applyAlignment="1" applyProtection="1">
      <alignment horizontal="left" vertical="center" wrapText="1"/>
      <protection locked="0"/>
    </xf>
    <xf numFmtId="0" fontId="16" fillId="0" borderId="18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0" borderId="20" xfId="0" applyFont="1" applyBorder="1" applyAlignment="1" applyProtection="1">
      <alignment horizontal="left" vertical="center"/>
      <protection locked="0"/>
    </xf>
    <xf numFmtId="0" fontId="16" fillId="0" borderId="18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5" fillId="0" borderId="0" xfId="0" applyFont="1" applyAlignment="1">
      <alignment horizontal="left" wrapText="1"/>
    </xf>
    <xf numFmtId="0" fontId="15" fillId="0" borderId="20" xfId="0" applyFont="1" applyBorder="1" applyAlignment="1" applyProtection="1">
      <alignment horizontal="center"/>
      <protection locked="0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184" fontId="46" fillId="0" borderId="16" xfId="42" applyNumberFormat="1" applyFont="1" applyFill="1" applyBorder="1" applyAlignment="1" applyProtection="1">
      <alignment horizontal="center" vertical="center"/>
      <protection locked="0"/>
    </xf>
    <xf numFmtId="184" fontId="46" fillId="0" borderId="16" xfId="42" applyNumberFormat="1" applyFont="1" applyFill="1" applyBorder="1" applyAlignment="1">
      <alignment horizontal="center" vertical="center"/>
    </xf>
    <xf numFmtId="184" fontId="46" fillId="0" borderId="20" xfId="42" applyNumberFormat="1" applyFont="1" applyFill="1" applyBorder="1" applyAlignment="1" applyProtection="1">
      <alignment horizontal="center" vertical="center"/>
      <protection locked="0"/>
    </xf>
    <xf numFmtId="184" fontId="46" fillId="0" borderId="19" xfId="42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right" vertical="center"/>
    </xf>
    <xf numFmtId="0" fontId="15" fillId="0" borderId="22" xfId="0" applyFont="1" applyFill="1" applyBorder="1" applyAlignment="1">
      <alignment horizontal="center" vertical="center" wrapText="1" shrinkToFit="1"/>
    </xf>
    <xf numFmtId="0" fontId="15" fillId="0" borderId="21" xfId="0" applyFont="1" applyFill="1" applyBorder="1" applyAlignment="1">
      <alignment horizontal="center" vertical="center" wrapText="1" shrinkToFit="1"/>
    </xf>
    <xf numFmtId="0" fontId="17" fillId="0" borderId="0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wrapText="1" shrinkToFit="1"/>
    </xf>
    <xf numFmtId="0" fontId="15" fillId="0" borderId="18" xfId="0" applyFont="1" applyFill="1" applyBorder="1" applyAlignment="1">
      <alignment horizontal="center" vertical="center" wrapText="1" shrinkToFit="1"/>
    </xf>
    <xf numFmtId="0" fontId="0" fillId="0" borderId="19" xfId="0" applyFill="1" applyBorder="1" applyAlignment="1">
      <alignment horizontal="center" vertical="center" wrapText="1" shrinkToFi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PageLayoutView="0" workbookViewId="0" topLeftCell="A1">
      <selection activeCell="F5" sqref="F5:S5"/>
    </sheetView>
  </sheetViews>
  <sheetFormatPr defaultColWidth="9.140625" defaultRowHeight="15"/>
  <cols>
    <col min="1" max="1" width="3.140625" style="5" customWidth="1"/>
    <col min="2" max="5" width="8.7109375" style="5" customWidth="1"/>
    <col min="6" max="6" width="10.00390625" style="5" customWidth="1"/>
    <col min="7" max="7" width="1.7109375" style="5" customWidth="1"/>
    <col min="8" max="8" width="5.421875" style="5" customWidth="1"/>
    <col min="9" max="9" width="2.00390625" style="5" customWidth="1"/>
    <col min="10" max="10" width="7.140625" style="5" customWidth="1"/>
    <col min="11" max="19" width="8.7109375" style="5" customWidth="1"/>
    <col min="20" max="20" width="2.140625" style="5" customWidth="1"/>
    <col min="21" max="21" width="2.421875" style="5" customWidth="1"/>
    <col min="22" max="16384" width="9.140625" style="5" customWidth="1"/>
  </cols>
  <sheetData>
    <row r="1" spans="1:21" ht="15" customHeight="1">
      <c r="A1" s="57"/>
      <c r="B1" s="65" t="s">
        <v>10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1"/>
      <c r="U1" s="57"/>
    </row>
    <row r="2" spans="1:21" ht="15" customHeight="1">
      <c r="A2" s="57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1"/>
      <c r="U2" s="57"/>
    </row>
    <row r="3" spans="1:21" ht="15" customHeight="1">
      <c r="A3" s="57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1"/>
      <c r="U3" s="57"/>
    </row>
    <row r="4" spans="1:21" ht="15">
      <c r="A4" s="57"/>
      <c r="U4" s="57"/>
    </row>
    <row r="5" spans="1:21" ht="59.25" customHeight="1">
      <c r="A5" s="57"/>
      <c r="B5" s="64" t="s">
        <v>0</v>
      </c>
      <c r="C5" s="64"/>
      <c r="D5" s="64"/>
      <c r="E5" s="64"/>
      <c r="F5" s="67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9"/>
      <c r="T5" s="13"/>
      <c r="U5" s="57"/>
    </row>
    <row r="6" spans="1:21" ht="15">
      <c r="A6" s="57"/>
      <c r="B6" s="6"/>
      <c r="C6" s="6"/>
      <c r="D6" s="6"/>
      <c r="E6" s="6"/>
      <c r="F6" s="6"/>
      <c r="G6" s="6"/>
      <c r="U6" s="57"/>
    </row>
    <row r="7" spans="1:21" ht="19.5" customHeight="1">
      <c r="A7" s="57"/>
      <c r="B7" s="64" t="s">
        <v>1</v>
      </c>
      <c r="C7" s="64"/>
      <c r="D7" s="64"/>
      <c r="E7" s="64"/>
      <c r="F7" s="67" t="s">
        <v>30</v>
      </c>
      <c r="G7" s="68"/>
      <c r="H7" s="68"/>
      <c r="I7" s="68"/>
      <c r="J7" s="68"/>
      <c r="K7" s="68"/>
      <c r="L7" s="68"/>
      <c r="M7" s="68"/>
      <c r="N7" s="68"/>
      <c r="O7" s="68"/>
      <c r="P7" s="68"/>
      <c r="Q7" s="69"/>
      <c r="R7" s="14"/>
      <c r="S7" s="12"/>
      <c r="T7" s="9"/>
      <c r="U7" s="57"/>
    </row>
    <row r="8" spans="1:21" ht="15">
      <c r="A8" s="57"/>
      <c r="B8" s="6"/>
      <c r="C8" s="6"/>
      <c r="D8" s="6"/>
      <c r="E8" s="6"/>
      <c r="F8" s="6"/>
      <c r="G8" s="6"/>
      <c r="U8" s="57"/>
    </row>
    <row r="9" spans="1:21" ht="19.5" customHeight="1">
      <c r="A9" s="57"/>
      <c r="B9" s="64" t="s">
        <v>2</v>
      </c>
      <c r="C9" s="64"/>
      <c r="D9" s="64"/>
      <c r="E9" s="64"/>
      <c r="F9" s="67" t="s">
        <v>31</v>
      </c>
      <c r="G9" s="68"/>
      <c r="H9" s="68"/>
      <c r="I9" s="68"/>
      <c r="J9" s="68"/>
      <c r="K9" s="68"/>
      <c r="L9" s="68"/>
      <c r="M9" s="68"/>
      <c r="N9" s="68"/>
      <c r="O9" s="69"/>
      <c r="P9" s="15"/>
      <c r="U9" s="57"/>
    </row>
    <row r="10" spans="1:21" ht="15">
      <c r="A10" s="57"/>
      <c r="B10" s="6"/>
      <c r="C10" s="6"/>
      <c r="D10" s="6"/>
      <c r="E10" s="6"/>
      <c r="F10" s="6"/>
      <c r="G10" s="6"/>
      <c r="U10" s="57"/>
    </row>
    <row r="11" spans="1:21" ht="19.5" customHeight="1">
      <c r="A11" s="57"/>
      <c r="B11" s="64" t="s">
        <v>3</v>
      </c>
      <c r="C11" s="64"/>
      <c r="D11" s="64"/>
      <c r="E11" s="64"/>
      <c r="F11" s="70" t="s">
        <v>32</v>
      </c>
      <c r="G11" s="71"/>
      <c r="H11" s="71"/>
      <c r="I11" s="71"/>
      <c r="J11" s="71"/>
      <c r="K11" s="71"/>
      <c r="L11" s="71"/>
      <c r="M11" s="72"/>
      <c r="N11" s="16"/>
      <c r="O11" s="8"/>
      <c r="U11" s="57"/>
    </row>
    <row r="12" spans="1:21" ht="15">
      <c r="A12" s="57"/>
      <c r="B12" s="6"/>
      <c r="C12" s="6"/>
      <c r="D12" s="6"/>
      <c r="E12" s="6"/>
      <c r="F12" s="6"/>
      <c r="G12" s="6"/>
      <c r="U12" s="57"/>
    </row>
    <row r="13" spans="1:21" ht="44.25" customHeight="1">
      <c r="A13" s="57"/>
      <c r="B13" s="73" t="s">
        <v>24</v>
      </c>
      <c r="C13" s="73"/>
      <c r="D13" s="73"/>
      <c r="E13" s="73"/>
      <c r="F13" s="74" t="s">
        <v>33</v>
      </c>
      <c r="G13" s="75"/>
      <c r="H13" s="76"/>
      <c r="I13" s="15"/>
      <c r="U13" s="57"/>
    </row>
    <row r="14" spans="1:21" ht="15">
      <c r="A14" s="57"/>
      <c r="B14" s="6"/>
      <c r="C14" s="6"/>
      <c r="D14" s="6"/>
      <c r="E14" s="6"/>
      <c r="F14" s="6"/>
      <c r="G14" s="6"/>
      <c r="U14" s="57"/>
    </row>
    <row r="15" spans="1:21" ht="19.5" customHeight="1">
      <c r="A15" s="57"/>
      <c r="B15" s="64" t="s">
        <v>4</v>
      </c>
      <c r="C15" s="64"/>
      <c r="D15" s="64"/>
      <c r="E15" s="64"/>
      <c r="F15" s="21" t="s">
        <v>73</v>
      </c>
      <c r="G15" s="18" t="s">
        <v>14</v>
      </c>
      <c r="H15" s="20">
        <v>2023</v>
      </c>
      <c r="I15" s="19" t="s">
        <v>13</v>
      </c>
      <c r="J15" s="8"/>
      <c r="K15" s="7"/>
      <c r="L15" s="7"/>
      <c r="M15" s="7"/>
      <c r="N15" s="7"/>
      <c r="U15" s="57"/>
    </row>
    <row r="16" spans="1:21" ht="15">
      <c r="A16" s="57"/>
      <c r="U16" s="57"/>
    </row>
    <row r="17" spans="1:21" ht="15">
      <c r="A17" s="57"/>
      <c r="U17" s="57"/>
    </row>
    <row r="18" spans="1:21" ht="15.75">
      <c r="A18" s="57"/>
      <c r="B18" s="66" t="s">
        <v>17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U18" s="57"/>
    </row>
    <row r="19" spans="1:21" ht="15">
      <c r="A19" s="57"/>
      <c r="U19" s="57"/>
    </row>
    <row r="20" spans="1:21" ht="75" customHeight="1">
      <c r="A20" s="57"/>
      <c r="B20" s="63" t="s">
        <v>15</v>
      </c>
      <c r="C20" s="63"/>
      <c r="D20" s="63"/>
      <c r="E20" s="63"/>
      <c r="F20" s="63" t="s">
        <v>5</v>
      </c>
      <c r="G20" s="63"/>
      <c r="H20" s="63"/>
      <c r="I20" s="63"/>
      <c r="J20" s="63"/>
      <c r="K20" s="63"/>
      <c r="L20" s="63" t="s">
        <v>18</v>
      </c>
      <c r="M20" s="63"/>
      <c r="N20" s="63"/>
      <c r="O20" s="63"/>
      <c r="P20" s="63" t="s">
        <v>19</v>
      </c>
      <c r="Q20" s="63"/>
      <c r="R20" s="63"/>
      <c r="S20" s="63"/>
      <c r="T20" s="10"/>
      <c r="U20" s="57"/>
    </row>
    <row r="21" spans="1:21" ht="14.25" customHeight="1">
      <c r="A21" s="57"/>
      <c r="B21" s="59">
        <v>1</v>
      </c>
      <c r="C21" s="59"/>
      <c r="D21" s="59"/>
      <c r="E21" s="59"/>
      <c r="F21" s="59">
        <v>2</v>
      </c>
      <c r="G21" s="59"/>
      <c r="H21" s="59"/>
      <c r="I21" s="59"/>
      <c r="J21" s="59"/>
      <c r="K21" s="59"/>
      <c r="L21" s="59">
        <v>3</v>
      </c>
      <c r="M21" s="59"/>
      <c r="N21" s="59"/>
      <c r="O21" s="59"/>
      <c r="P21" s="59">
        <v>4</v>
      </c>
      <c r="Q21" s="59"/>
      <c r="R21" s="59"/>
      <c r="S21" s="59"/>
      <c r="T21" s="11"/>
      <c r="U21" s="57"/>
    </row>
    <row r="22" spans="1:21" ht="14.25" customHeight="1">
      <c r="A22" s="57"/>
      <c r="B22" s="58">
        <f>Раздел3!D30</f>
        <v>54.75</v>
      </c>
      <c r="C22" s="59"/>
      <c r="D22" s="59"/>
      <c r="E22" s="59"/>
      <c r="F22" s="60">
        <f>Раздел3!E30+2.05</f>
        <v>50.8</v>
      </c>
      <c r="G22" s="61"/>
      <c r="H22" s="61"/>
      <c r="I22" s="61"/>
      <c r="J22" s="61"/>
      <c r="K22" s="61"/>
      <c r="L22" s="60">
        <f>Раздел3!F30+4</f>
        <v>51</v>
      </c>
      <c r="M22" s="61"/>
      <c r="N22" s="61"/>
      <c r="O22" s="61"/>
      <c r="P22" s="62">
        <v>1</v>
      </c>
      <c r="Q22" s="61"/>
      <c r="R22" s="61"/>
      <c r="S22" s="61"/>
      <c r="T22" s="17"/>
      <c r="U22" s="57"/>
    </row>
    <row r="23" spans="1:21" ht="15">
      <c r="A23" s="57"/>
      <c r="U23" s="57"/>
    </row>
    <row r="24" spans="2:21" ht="15"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</sheetData>
  <sheetProtection/>
  <mergeCells count="28">
    <mergeCell ref="B11:E11"/>
    <mergeCell ref="B15:E15"/>
    <mergeCell ref="F5:S5"/>
    <mergeCell ref="F9:O9"/>
    <mergeCell ref="F7:Q7"/>
    <mergeCell ref="F11:M11"/>
    <mergeCell ref="B13:E13"/>
    <mergeCell ref="F13:H13"/>
    <mergeCell ref="P21:S21"/>
    <mergeCell ref="B24:T24"/>
    <mergeCell ref="U1:U24"/>
    <mergeCell ref="B20:E20"/>
    <mergeCell ref="F20:K20"/>
    <mergeCell ref="B5:E5"/>
    <mergeCell ref="B7:E7"/>
    <mergeCell ref="B1:S3"/>
    <mergeCell ref="B18:S18"/>
    <mergeCell ref="B9:E9"/>
    <mergeCell ref="A1:A23"/>
    <mergeCell ref="B22:E22"/>
    <mergeCell ref="F22:K22"/>
    <mergeCell ref="L22:O22"/>
    <mergeCell ref="P22:S22"/>
    <mergeCell ref="L20:O20"/>
    <mergeCell ref="P20:S20"/>
    <mergeCell ref="B21:E21"/>
    <mergeCell ref="F21:K21"/>
    <mergeCell ref="L21:O21"/>
  </mergeCells>
  <dataValidations count="4">
    <dataValidation type="decimal" allowBlank="1" showInputMessage="1" showErrorMessage="1" sqref="B22">
      <formula1>-10000000000</formula1>
      <formula2>10000000000</formula2>
    </dataValidation>
    <dataValidation type="decimal" allowBlank="1" showInputMessage="1" showErrorMessage="1" sqref="F22">
      <formula1>-10000000000</formula1>
      <formula2>10000000000</formula2>
    </dataValidation>
    <dataValidation type="decimal" allowBlank="1" showInputMessage="1" showErrorMessage="1" sqref="L22">
      <formula1>-10000000000</formula1>
      <formula2>10000000000</formula2>
    </dataValidation>
    <dataValidation type="decimal" allowBlank="1" showInputMessage="1" showErrorMessage="1" sqref="P22">
      <formula1>-10000000000</formula1>
      <formula2>10000000000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1.7109375" style="5" customWidth="1"/>
    <col min="2" max="2" width="2.8515625" style="5" customWidth="1"/>
    <col min="3" max="3" width="4.57421875" style="5" customWidth="1"/>
    <col min="4" max="4" width="34.140625" style="5" customWidth="1"/>
    <col min="5" max="6" width="44.7109375" style="5" customWidth="1"/>
    <col min="7" max="7" width="2.8515625" style="5" customWidth="1"/>
    <col min="8" max="8" width="2.57421875" style="5" customWidth="1"/>
    <col min="9" max="16384" width="9.140625" style="5" customWidth="1"/>
  </cols>
  <sheetData>
    <row r="1" spans="1:8" ht="15" customHeight="1">
      <c r="A1" s="57"/>
      <c r="B1" s="2"/>
      <c r="D1" s="77" t="s">
        <v>11</v>
      </c>
      <c r="E1" s="77"/>
      <c r="F1" s="77"/>
      <c r="H1" s="2"/>
    </row>
    <row r="2" spans="1:8" ht="15" customHeight="1">
      <c r="A2" s="57"/>
      <c r="B2" s="2"/>
      <c r="D2" s="77"/>
      <c r="E2" s="77"/>
      <c r="F2" s="77"/>
      <c r="H2" s="2"/>
    </row>
    <row r="3" spans="1:8" ht="3" customHeight="1">
      <c r="A3" s="57"/>
      <c r="B3" s="2"/>
      <c r="H3" s="2"/>
    </row>
    <row r="4" spans="1:8" ht="45.75" customHeight="1">
      <c r="A4" s="57"/>
      <c r="B4" s="2"/>
      <c r="C4" s="3" t="s">
        <v>7</v>
      </c>
      <c r="D4" s="3" t="s">
        <v>6</v>
      </c>
      <c r="E4" s="3" t="s">
        <v>8</v>
      </c>
      <c r="F4" s="3" t="s">
        <v>9</v>
      </c>
      <c r="G4" s="15"/>
      <c r="H4" s="2"/>
    </row>
    <row r="5" spans="1:8" ht="15">
      <c r="A5" s="57"/>
      <c r="B5" s="2"/>
      <c r="C5" s="4">
        <v>1</v>
      </c>
      <c r="D5" s="4">
        <v>2</v>
      </c>
      <c r="E5" s="4">
        <v>3</v>
      </c>
      <c r="F5" s="4">
        <v>4</v>
      </c>
      <c r="G5" s="15"/>
      <c r="H5" s="57"/>
    </row>
    <row r="6" spans="1:8" ht="46.5" customHeight="1">
      <c r="A6" s="57"/>
      <c r="B6" s="2" t="s">
        <v>33</v>
      </c>
      <c r="C6" s="43">
        <v>1</v>
      </c>
      <c r="D6" s="46">
        <v>1975</v>
      </c>
      <c r="E6" s="22" t="s">
        <v>34</v>
      </c>
      <c r="F6" s="22" t="s">
        <v>40</v>
      </c>
      <c r="G6" s="15" t="s">
        <v>33</v>
      </c>
      <c r="H6" s="57"/>
    </row>
    <row r="7" spans="1:8" ht="44.25" customHeight="1">
      <c r="A7" s="57" t="s">
        <v>33</v>
      </c>
      <c r="B7" s="2" t="s">
        <v>33</v>
      </c>
      <c r="C7" s="43">
        <v>2</v>
      </c>
      <c r="D7" s="46">
        <f>D6-D8-D9-D10-D11</f>
        <v>1711.79</v>
      </c>
      <c r="E7" s="22" t="s">
        <v>35</v>
      </c>
      <c r="F7" s="22" t="s">
        <v>40</v>
      </c>
      <c r="G7" s="15" t="s">
        <v>33</v>
      </c>
      <c r="H7" s="57" t="s">
        <v>33</v>
      </c>
    </row>
    <row r="8" spans="1:9" ht="45" customHeight="1">
      <c r="A8" s="57" t="s">
        <v>33</v>
      </c>
      <c r="B8" s="2" t="s">
        <v>33</v>
      </c>
      <c r="C8" s="43">
        <v>3</v>
      </c>
      <c r="D8" s="46">
        <v>0.71</v>
      </c>
      <c r="E8" s="22" t="s">
        <v>37</v>
      </c>
      <c r="F8" s="22" t="s">
        <v>40</v>
      </c>
      <c r="G8" s="15" t="s">
        <v>33</v>
      </c>
      <c r="H8" s="57" t="s">
        <v>33</v>
      </c>
      <c r="I8" s="5" t="s">
        <v>66</v>
      </c>
    </row>
    <row r="9" spans="1:8" ht="45.75" customHeight="1">
      <c r="A9" s="2" t="s">
        <v>33</v>
      </c>
      <c r="B9" s="2" t="s">
        <v>33</v>
      </c>
      <c r="C9" s="43">
        <v>4</v>
      </c>
      <c r="D9" s="46">
        <v>248.8</v>
      </c>
      <c r="E9" s="22" t="s">
        <v>38</v>
      </c>
      <c r="F9" s="22" t="s">
        <v>40</v>
      </c>
      <c r="G9" s="15" t="s">
        <v>33</v>
      </c>
      <c r="H9" s="57" t="s">
        <v>33</v>
      </c>
    </row>
    <row r="10" spans="1:9" ht="45" customHeight="1">
      <c r="A10" s="2" t="s">
        <v>33</v>
      </c>
      <c r="B10" s="2" t="s">
        <v>33</v>
      </c>
      <c r="C10" s="43">
        <v>5</v>
      </c>
      <c r="D10" s="46">
        <v>11</v>
      </c>
      <c r="E10" s="22" t="s">
        <v>36</v>
      </c>
      <c r="F10" s="22" t="s">
        <v>40</v>
      </c>
      <c r="G10" s="15" t="s">
        <v>33</v>
      </c>
      <c r="H10" s="57" t="s">
        <v>33</v>
      </c>
      <c r="I10" s="5" t="s">
        <v>67</v>
      </c>
    </row>
    <row r="11" spans="1:8" ht="45" customHeight="1">
      <c r="A11" s="2" t="s">
        <v>33</v>
      </c>
      <c r="B11" s="2" t="s">
        <v>33</v>
      </c>
      <c r="C11" s="43">
        <v>6</v>
      </c>
      <c r="D11" s="46">
        <v>2.7</v>
      </c>
      <c r="E11" s="22" t="s">
        <v>39</v>
      </c>
      <c r="F11" s="22" t="s">
        <v>40</v>
      </c>
      <c r="G11" s="15" t="s">
        <v>33</v>
      </c>
      <c r="H11" s="57"/>
    </row>
    <row r="12" spans="1:8" ht="15" customHeight="1">
      <c r="A12" s="2"/>
      <c r="B12" s="2"/>
      <c r="D12" s="5" t="s">
        <v>14</v>
      </c>
      <c r="H12" s="57"/>
    </row>
    <row r="13" spans="1:8" ht="15" customHeight="1">
      <c r="A13" s="2"/>
      <c r="B13" s="57"/>
      <c r="C13" s="57"/>
      <c r="D13" s="57"/>
      <c r="E13" s="57"/>
      <c r="F13" s="57"/>
      <c r="G13" s="57"/>
      <c r="H13" s="57"/>
    </row>
    <row r="14" spans="4:6" ht="15">
      <c r="D14" s="24"/>
      <c r="E14" s="23"/>
      <c r="F14" s="24"/>
    </row>
  </sheetData>
  <sheetProtection/>
  <mergeCells count="4">
    <mergeCell ref="A1:A8"/>
    <mergeCell ref="D1:F2"/>
    <mergeCell ref="H5:H13"/>
    <mergeCell ref="B13:G13"/>
  </mergeCells>
  <dataValidations count="4">
    <dataValidation type="whole" allowBlank="1" showInputMessage="1" showErrorMessage="1" sqref="C6:C11">
      <formula1>-2147483648</formula1>
      <formula2>2147483648</formula2>
    </dataValidation>
    <dataValidation type="decimal" allowBlank="1" showInputMessage="1" showErrorMessage="1" sqref="D6:D11">
      <formula1>-10000000000</formula1>
      <formula2>10000000000</formula2>
    </dataValidation>
    <dataValidation type="list" allowBlank="1" showInputMessage="1" showErrorMessage="1" sqref="E6:E11">
      <formula1>Krista.FM.Domain.D_Salary_Payment</formula1>
    </dataValidation>
    <dataValidation type="list" allowBlank="1" showInputMessage="1" showErrorMessage="1" sqref="F6:F11">
      <formula1>Krista.FM.Domain.D_Salary_Spring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PageLayoutView="0" workbookViewId="0" topLeftCell="A5">
      <pane ySplit="1" topLeftCell="A6" activePane="bottomLeft" state="frozen"/>
      <selection pane="topLeft" activeCell="A5" sqref="A5"/>
      <selection pane="bottomLeft" activeCell="J10" sqref="J10"/>
    </sheetView>
  </sheetViews>
  <sheetFormatPr defaultColWidth="9.140625" defaultRowHeight="15"/>
  <cols>
    <col min="1" max="1" width="2.421875" style="30" customWidth="1"/>
    <col min="2" max="2" width="2.28125" style="30" customWidth="1"/>
    <col min="3" max="3" width="43.00390625" style="31" customWidth="1"/>
    <col min="4" max="4" width="6.421875" style="31" customWidth="1"/>
    <col min="5" max="5" width="11.28125" style="31" customWidth="1"/>
    <col min="6" max="6" width="15.28125" style="31" customWidth="1"/>
    <col min="7" max="7" width="15.421875" style="31" customWidth="1"/>
    <col min="8" max="8" width="18.28125" style="31" customWidth="1"/>
    <col min="9" max="10" width="13.28125" style="31" customWidth="1"/>
    <col min="11" max="11" width="12.00390625" style="31" customWidth="1"/>
    <col min="12" max="12" width="15.00390625" style="31" customWidth="1"/>
    <col min="13" max="13" width="15.421875" style="31" customWidth="1"/>
    <col min="14" max="14" width="3.421875" style="31" customWidth="1"/>
    <col min="15" max="15" width="3.00390625" style="31" customWidth="1"/>
    <col min="16" max="16" width="9.140625" style="31" customWidth="1"/>
    <col min="17" max="17" width="10.00390625" style="31" bestFit="1" customWidth="1"/>
    <col min="18" max="18" width="9.7109375" style="31" bestFit="1" customWidth="1"/>
    <col min="19" max="16384" width="9.140625" style="31" customWidth="1"/>
  </cols>
  <sheetData>
    <row r="1" spans="1:15" ht="15" customHeight="1">
      <c r="A1" s="44"/>
      <c r="B1" s="44"/>
      <c r="C1" s="86" t="s">
        <v>12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29" t="s">
        <v>33</v>
      </c>
      <c r="O1" s="30"/>
    </row>
    <row r="2" spans="1:15" ht="15" customHeight="1">
      <c r="A2" s="44"/>
      <c r="B2" s="44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28"/>
      <c r="O2" s="30"/>
    </row>
    <row r="3" spans="1:15" ht="3" customHeight="1">
      <c r="A3" s="44"/>
      <c r="B3" s="44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28"/>
      <c r="O3" s="30"/>
    </row>
    <row r="4" spans="1:15" ht="27.75" customHeight="1">
      <c r="A4" s="90" t="s">
        <v>7</v>
      </c>
      <c r="B4" s="91"/>
      <c r="C4" s="84" t="s">
        <v>20</v>
      </c>
      <c r="D4" s="84" t="s">
        <v>15</v>
      </c>
      <c r="E4" s="84" t="s">
        <v>16</v>
      </c>
      <c r="F4" s="84" t="s">
        <v>64</v>
      </c>
      <c r="G4" s="84" t="s">
        <v>22</v>
      </c>
      <c r="H4" s="87" t="s">
        <v>21</v>
      </c>
      <c r="I4" s="88"/>
      <c r="J4" s="88"/>
      <c r="K4" s="88"/>
      <c r="L4" s="88"/>
      <c r="M4" s="89"/>
      <c r="N4" s="33"/>
      <c r="O4" s="30"/>
    </row>
    <row r="5" spans="1:15" ht="142.5" customHeight="1">
      <c r="A5" s="92"/>
      <c r="B5" s="93"/>
      <c r="C5" s="85"/>
      <c r="D5" s="85"/>
      <c r="E5" s="85"/>
      <c r="F5" s="85"/>
      <c r="G5" s="85"/>
      <c r="H5" s="35" t="s">
        <v>27</v>
      </c>
      <c r="I5" s="34" t="s">
        <v>26</v>
      </c>
      <c r="J5" s="34" t="s">
        <v>28</v>
      </c>
      <c r="K5" s="34" t="s">
        <v>23</v>
      </c>
      <c r="L5" s="34" t="s">
        <v>29</v>
      </c>
      <c r="M5" s="34" t="s">
        <v>25</v>
      </c>
      <c r="N5" s="33"/>
      <c r="O5" s="30"/>
    </row>
    <row r="6" spans="1:15" ht="20.25" customHeight="1">
      <c r="A6" s="61">
        <v>1</v>
      </c>
      <c r="B6" s="61"/>
      <c r="C6" s="36">
        <v>2</v>
      </c>
      <c r="D6" s="36">
        <v>3</v>
      </c>
      <c r="E6" s="36">
        <v>4</v>
      </c>
      <c r="F6" s="36">
        <v>5</v>
      </c>
      <c r="G6" s="36">
        <v>6</v>
      </c>
      <c r="H6" s="37">
        <v>7</v>
      </c>
      <c r="I6" s="36">
        <v>8</v>
      </c>
      <c r="J6" s="36">
        <v>9</v>
      </c>
      <c r="K6" s="36">
        <v>10</v>
      </c>
      <c r="L6" s="36">
        <v>11</v>
      </c>
      <c r="M6" s="36">
        <v>12</v>
      </c>
      <c r="N6" s="33"/>
      <c r="O6" s="30"/>
    </row>
    <row r="7" spans="1:15" ht="21" customHeight="1">
      <c r="A7" s="78">
        <v>1</v>
      </c>
      <c r="B7" s="79" t="s">
        <v>33</v>
      </c>
      <c r="C7" s="25" t="s">
        <v>46</v>
      </c>
      <c r="D7" s="53">
        <v>1</v>
      </c>
      <c r="E7" s="53">
        <v>1</v>
      </c>
      <c r="F7" s="53">
        <v>1</v>
      </c>
      <c r="G7" s="52">
        <v>40</v>
      </c>
      <c r="H7" s="49">
        <f>G7-I7-J7-K7-L7-M7</f>
        <v>16</v>
      </c>
      <c r="I7" s="47"/>
      <c r="J7" s="47">
        <v>10.8</v>
      </c>
      <c r="K7" s="47">
        <v>10</v>
      </c>
      <c r="L7" s="47">
        <f>3.2</f>
        <v>3.2</v>
      </c>
      <c r="M7" s="47"/>
      <c r="N7" s="31" t="s">
        <v>33</v>
      </c>
      <c r="O7" s="30" t="s">
        <v>33</v>
      </c>
    </row>
    <row r="8" spans="1:15" ht="30" customHeight="1">
      <c r="A8" s="78">
        <v>2</v>
      </c>
      <c r="B8" s="79" t="s">
        <v>33</v>
      </c>
      <c r="C8" s="25" t="s">
        <v>47</v>
      </c>
      <c r="D8" s="53">
        <v>2</v>
      </c>
      <c r="E8" s="53">
        <v>2</v>
      </c>
      <c r="F8" s="53">
        <v>2</v>
      </c>
      <c r="G8" s="52">
        <f>52+85.4</f>
        <v>137.4</v>
      </c>
      <c r="H8" s="49">
        <f>G8-I8-J8-K8-L8-M8</f>
        <v>89.80000000000001</v>
      </c>
      <c r="I8" s="47"/>
      <c r="J8" s="47">
        <f>8.5+14.5</f>
        <v>23</v>
      </c>
      <c r="K8" s="47"/>
      <c r="L8" s="47"/>
      <c r="M8" s="47">
        <f>11.2+13.4</f>
        <v>24.6</v>
      </c>
      <c r="N8" s="31" t="s">
        <v>33</v>
      </c>
      <c r="O8" s="30" t="s">
        <v>33</v>
      </c>
    </row>
    <row r="9" spans="1:15" ht="15.75" customHeight="1">
      <c r="A9" s="78">
        <v>3</v>
      </c>
      <c r="B9" s="79" t="s">
        <v>33</v>
      </c>
      <c r="C9" s="25" t="s">
        <v>48</v>
      </c>
      <c r="D9" s="53">
        <v>1</v>
      </c>
      <c r="E9" s="53">
        <v>1</v>
      </c>
      <c r="F9" s="53">
        <v>1</v>
      </c>
      <c r="G9" s="52">
        <v>77</v>
      </c>
      <c r="H9" s="49">
        <f aca="true" t="shared" si="0" ref="H9:H22">G9-I9-J9-K9-L9-M9</f>
        <v>62.2</v>
      </c>
      <c r="I9" s="47"/>
      <c r="J9" s="47">
        <v>14</v>
      </c>
      <c r="K9" s="47"/>
      <c r="L9" s="47">
        <f>0.8</f>
        <v>0.8</v>
      </c>
      <c r="M9" s="47"/>
      <c r="N9" s="31" t="s">
        <v>33</v>
      </c>
      <c r="O9" s="30" t="s">
        <v>33</v>
      </c>
    </row>
    <row r="10" spans="1:15" ht="15.75" customHeight="1">
      <c r="A10" s="78">
        <v>4</v>
      </c>
      <c r="B10" s="79" t="s">
        <v>33</v>
      </c>
      <c r="C10" s="25" t="s">
        <v>59</v>
      </c>
      <c r="D10" s="53">
        <v>16.5</v>
      </c>
      <c r="E10" s="53">
        <v>15.5</v>
      </c>
      <c r="F10" s="53">
        <v>17</v>
      </c>
      <c r="G10" s="52">
        <v>750.3</v>
      </c>
      <c r="H10" s="49">
        <f>G10-I10-J10-K10-L10-M10</f>
        <v>533.6999999999999</v>
      </c>
      <c r="I10" s="47"/>
      <c r="J10" s="47">
        <v>94</v>
      </c>
      <c r="K10" s="47">
        <v>1</v>
      </c>
      <c r="L10" s="47">
        <v>69</v>
      </c>
      <c r="M10" s="47">
        <v>52.6</v>
      </c>
      <c r="N10" s="31" t="s">
        <v>33</v>
      </c>
      <c r="O10" s="30" t="s">
        <v>33</v>
      </c>
    </row>
    <row r="11" spans="1:15" ht="15.75" customHeight="1">
      <c r="A11" s="80">
        <v>5</v>
      </c>
      <c r="B11" s="81" t="s">
        <v>33</v>
      </c>
      <c r="C11" s="25" t="s">
        <v>60</v>
      </c>
      <c r="D11" s="53">
        <v>1</v>
      </c>
      <c r="E11" s="53">
        <v>0</v>
      </c>
      <c r="F11" s="53">
        <v>0</v>
      </c>
      <c r="G11" s="52">
        <v>0</v>
      </c>
      <c r="H11" s="49">
        <f t="shared" si="0"/>
        <v>0</v>
      </c>
      <c r="I11" s="47"/>
      <c r="J11" s="47"/>
      <c r="K11" s="47"/>
      <c r="L11" s="47"/>
      <c r="M11" s="47"/>
      <c r="N11" s="31" t="s">
        <v>33</v>
      </c>
      <c r="O11" s="30" t="s">
        <v>33</v>
      </c>
    </row>
    <row r="12" spans="1:15" ht="15.75" customHeight="1">
      <c r="A12" s="80">
        <v>6</v>
      </c>
      <c r="B12" s="81" t="s">
        <v>33</v>
      </c>
      <c r="C12" s="25" t="s">
        <v>61</v>
      </c>
      <c r="D12" s="53">
        <v>1</v>
      </c>
      <c r="E12" s="53">
        <v>1</v>
      </c>
      <c r="F12" s="53">
        <v>1</v>
      </c>
      <c r="G12" s="52">
        <v>59</v>
      </c>
      <c r="H12" s="49">
        <f t="shared" si="0"/>
        <v>45.7</v>
      </c>
      <c r="I12" s="47"/>
      <c r="J12" s="47">
        <v>13.3</v>
      </c>
      <c r="K12" s="47"/>
      <c r="L12" s="47"/>
      <c r="M12" s="47"/>
      <c r="N12" s="31" t="s">
        <v>33</v>
      </c>
      <c r="O12" s="30" t="s">
        <v>33</v>
      </c>
    </row>
    <row r="13" spans="1:15" ht="15.75" customHeight="1">
      <c r="A13" s="80">
        <v>7</v>
      </c>
      <c r="B13" s="81"/>
      <c r="C13" s="25" t="s">
        <v>68</v>
      </c>
      <c r="D13" s="53">
        <v>1</v>
      </c>
      <c r="E13" s="53">
        <v>1</v>
      </c>
      <c r="F13" s="53">
        <v>1</v>
      </c>
      <c r="G13" s="52">
        <v>50</v>
      </c>
      <c r="H13" s="49">
        <f t="shared" si="0"/>
        <v>41.3</v>
      </c>
      <c r="I13" s="47"/>
      <c r="J13" s="47">
        <v>8.7</v>
      </c>
      <c r="K13" s="47"/>
      <c r="L13" s="47"/>
      <c r="M13" s="47"/>
      <c r="N13" s="31" t="s">
        <v>33</v>
      </c>
      <c r="O13" s="30" t="s">
        <v>33</v>
      </c>
    </row>
    <row r="14" spans="1:15" ht="15.75" customHeight="1">
      <c r="A14" s="80">
        <v>8</v>
      </c>
      <c r="B14" s="81"/>
      <c r="C14" s="25" t="s">
        <v>70</v>
      </c>
      <c r="D14" s="53">
        <v>1</v>
      </c>
      <c r="E14" s="53">
        <v>0</v>
      </c>
      <c r="F14" s="53">
        <v>0</v>
      </c>
      <c r="G14" s="52">
        <v>0</v>
      </c>
      <c r="H14" s="49">
        <f t="shared" si="0"/>
        <v>0</v>
      </c>
      <c r="I14" s="47"/>
      <c r="J14" s="47"/>
      <c r="K14" s="47"/>
      <c r="L14" s="47"/>
      <c r="M14" s="47"/>
      <c r="N14" s="31" t="s">
        <v>33</v>
      </c>
      <c r="O14" s="30" t="s">
        <v>33</v>
      </c>
    </row>
    <row r="15" spans="1:15" ht="15.75" customHeight="1">
      <c r="A15" s="80">
        <v>9</v>
      </c>
      <c r="B15" s="81" t="s">
        <v>33</v>
      </c>
      <c r="C15" s="25" t="s">
        <v>63</v>
      </c>
      <c r="D15" s="53">
        <v>1</v>
      </c>
      <c r="E15" s="53">
        <v>1</v>
      </c>
      <c r="F15" s="53">
        <v>1</v>
      </c>
      <c r="G15" s="52">
        <v>22.3</v>
      </c>
      <c r="H15" s="49">
        <f t="shared" si="0"/>
        <v>19.400000000000002</v>
      </c>
      <c r="I15" s="47"/>
      <c r="J15" s="47">
        <v>2.9</v>
      </c>
      <c r="K15" s="47"/>
      <c r="L15" s="47"/>
      <c r="M15" s="47"/>
      <c r="N15" s="31" t="s">
        <v>33</v>
      </c>
      <c r="O15" s="30" t="s">
        <v>33</v>
      </c>
    </row>
    <row r="16" spans="1:15" ht="16.5" customHeight="1">
      <c r="A16" s="80">
        <v>10</v>
      </c>
      <c r="B16" s="81"/>
      <c r="C16" s="25" t="s">
        <v>71</v>
      </c>
      <c r="D16" s="53">
        <v>1</v>
      </c>
      <c r="E16" s="53">
        <v>1</v>
      </c>
      <c r="F16" s="53">
        <v>1</v>
      </c>
      <c r="G16" s="52">
        <v>43.4</v>
      </c>
      <c r="H16" s="49">
        <f t="shared" si="0"/>
        <v>38.8</v>
      </c>
      <c r="I16" s="47"/>
      <c r="J16" s="47">
        <v>4.6</v>
      </c>
      <c r="K16" s="47"/>
      <c r="L16" s="47"/>
      <c r="M16" s="47"/>
      <c r="O16" s="30" t="s">
        <v>33</v>
      </c>
    </row>
    <row r="17" spans="1:15" ht="16.5" customHeight="1">
      <c r="A17" s="80">
        <v>10</v>
      </c>
      <c r="B17" s="81"/>
      <c r="C17" s="25" t="s">
        <v>72</v>
      </c>
      <c r="D17" s="53">
        <v>0.5</v>
      </c>
      <c r="E17" s="53">
        <v>0.5</v>
      </c>
      <c r="F17" s="53">
        <v>0</v>
      </c>
      <c r="G17" s="52">
        <v>0</v>
      </c>
      <c r="H17" s="49">
        <f>G17-I17-J17-K17-L17-M17</f>
        <v>0</v>
      </c>
      <c r="I17" s="47"/>
      <c r="J17" s="47"/>
      <c r="K17" s="47"/>
      <c r="L17" s="47"/>
      <c r="M17" s="47"/>
      <c r="O17" s="30" t="s">
        <v>33</v>
      </c>
    </row>
    <row r="18" spans="1:18" ht="16.5" customHeight="1">
      <c r="A18" s="80">
        <v>11</v>
      </c>
      <c r="B18" s="81" t="s">
        <v>33</v>
      </c>
      <c r="C18" s="25" t="s">
        <v>49</v>
      </c>
      <c r="D18" s="53">
        <v>1</v>
      </c>
      <c r="E18" s="53">
        <v>1</v>
      </c>
      <c r="F18" s="53">
        <v>1</v>
      </c>
      <c r="G18" s="52">
        <v>50.4</v>
      </c>
      <c r="H18" s="49">
        <f t="shared" si="0"/>
        <v>43.9</v>
      </c>
      <c r="I18" s="47"/>
      <c r="J18" s="47">
        <v>6.5</v>
      </c>
      <c r="K18" s="47"/>
      <c r="L18" s="47"/>
      <c r="M18" s="47"/>
      <c r="N18" s="31" t="s">
        <v>33</v>
      </c>
      <c r="O18" s="30" t="s">
        <v>33</v>
      </c>
      <c r="Q18" s="26"/>
      <c r="R18" s="26"/>
    </row>
    <row r="19" spans="1:16" ht="16.5" customHeight="1">
      <c r="A19" s="80">
        <v>12</v>
      </c>
      <c r="B19" s="81" t="s">
        <v>33</v>
      </c>
      <c r="C19" s="25" t="s">
        <v>65</v>
      </c>
      <c r="D19" s="53">
        <v>1</v>
      </c>
      <c r="E19" s="53">
        <v>1</v>
      </c>
      <c r="F19" s="53">
        <v>1</v>
      </c>
      <c r="G19" s="52">
        <v>48.2</v>
      </c>
      <c r="H19" s="49">
        <f>G19-I19-J19-K19-L19-M19</f>
        <v>27.6</v>
      </c>
      <c r="I19" s="47"/>
      <c r="J19" s="47">
        <v>6</v>
      </c>
      <c r="K19" s="47"/>
      <c r="L19" s="47"/>
      <c r="M19" s="47">
        <v>14.6</v>
      </c>
      <c r="N19" s="31" t="s">
        <v>33</v>
      </c>
      <c r="O19" s="30" t="s">
        <v>33</v>
      </c>
      <c r="P19" s="26"/>
    </row>
    <row r="20" spans="1:18" ht="16.5" customHeight="1">
      <c r="A20" s="80">
        <v>13</v>
      </c>
      <c r="B20" s="81" t="s">
        <v>33</v>
      </c>
      <c r="C20" s="25" t="s">
        <v>50</v>
      </c>
      <c r="D20" s="53">
        <v>1</v>
      </c>
      <c r="E20" s="53">
        <v>1</v>
      </c>
      <c r="F20" s="53">
        <v>1</v>
      </c>
      <c r="G20" s="52">
        <v>39</v>
      </c>
      <c r="H20" s="49">
        <f t="shared" si="0"/>
        <v>29.8</v>
      </c>
      <c r="I20" s="47"/>
      <c r="J20" s="47">
        <v>4.4</v>
      </c>
      <c r="K20" s="47"/>
      <c r="L20" s="47"/>
      <c r="M20" s="47">
        <v>4.8</v>
      </c>
      <c r="N20" s="31" t="s">
        <v>33</v>
      </c>
      <c r="O20" s="30" t="s">
        <v>33</v>
      </c>
      <c r="Q20" s="26"/>
      <c r="R20" s="26"/>
    </row>
    <row r="21" spans="1:15" ht="16.5" customHeight="1">
      <c r="A21" s="80">
        <v>14</v>
      </c>
      <c r="B21" s="81" t="s">
        <v>33</v>
      </c>
      <c r="C21" s="25" t="s">
        <v>51</v>
      </c>
      <c r="D21" s="53">
        <v>10.25</v>
      </c>
      <c r="E21" s="53">
        <v>8.75</v>
      </c>
      <c r="F21" s="53">
        <v>7</v>
      </c>
      <c r="G21" s="52">
        <v>248</v>
      </c>
      <c r="H21" s="49">
        <f>G21-I21-J21-K21-L21-M21</f>
        <v>183.70000000000002</v>
      </c>
      <c r="I21" s="47"/>
      <c r="J21" s="47">
        <f>23.6-J20</f>
        <v>19.200000000000003</v>
      </c>
      <c r="K21" s="47"/>
      <c r="L21" s="47"/>
      <c r="M21" s="47">
        <v>45.1</v>
      </c>
      <c r="N21" s="31" t="s">
        <v>33</v>
      </c>
      <c r="O21" s="30" t="s">
        <v>33</v>
      </c>
    </row>
    <row r="22" spans="1:17" ht="16.5" customHeight="1">
      <c r="A22" s="80">
        <v>15</v>
      </c>
      <c r="B22" s="81" t="s">
        <v>33</v>
      </c>
      <c r="C22" s="25" t="s">
        <v>52</v>
      </c>
      <c r="D22" s="53">
        <v>2.5</v>
      </c>
      <c r="E22" s="53">
        <v>2.5</v>
      </c>
      <c r="F22" s="53">
        <v>2</v>
      </c>
      <c r="G22" s="52">
        <v>56</v>
      </c>
      <c r="H22" s="49">
        <f t="shared" si="0"/>
        <v>35.489999999999995</v>
      </c>
      <c r="I22" s="47">
        <v>0.71</v>
      </c>
      <c r="J22" s="47">
        <v>7</v>
      </c>
      <c r="K22" s="47"/>
      <c r="L22" s="47"/>
      <c r="M22" s="47">
        <v>12.8</v>
      </c>
      <c r="N22" s="31" t="s">
        <v>33</v>
      </c>
      <c r="O22" s="30" t="s">
        <v>33</v>
      </c>
      <c r="Q22" s="26"/>
    </row>
    <row r="23" spans="1:15" ht="16.5" customHeight="1">
      <c r="A23" s="80">
        <v>16</v>
      </c>
      <c r="B23" s="81" t="s">
        <v>33</v>
      </c>
      <c r="C23" s="25" t="s">
        <v>57</v>
      </c>
      <c r="D23" s="53">
        <v>1.5</v>
      </c>
      <c r="E23" s="53">
        <v>1.5</v>
      </c>
      <c r="F23" s="53">
        <v>1</v>
      </c>
      <c r="G23" s="52">
        <v>52</v>
      </c>
      <c r="H23" s="49">
        <f aca="true" t="shared" si="1" ref="H23:H29">G23-I23-J23-K23-L23-M23</f>
        <v>32.7</v>
      </c>
      <c r="I23" s="47"/>
      <c r="J23" s="47">
        <v>7.8</v>
      </c>
      <c r="K23" s="47"/>
      <c r="L23" s="50"/>
      <c r="M23" s="47">
        <v>11.5</v>
      </c>
      <c r="N23" s="31" t="s">
        <v>33</v>
      </c>
      <c r="O23" s="82" t="s">
        <v>33</v>
      </c>
    </row>
    <row r="24" spans="1:17" ht="15">
      <c r="A24" s="80">
        <v>17</v>
      </c>
      <c r="B24" s="81"/>
      <c r="C24" s="25" t="s">
        <v>58</v>
      </c>
      <c r="D24" s="53">
        <v>2</v>
      </c>
      <c r="E24" s="53">
        <v>2</v>
      </c>
      <c r="F24" s="53">
        <v>1</v>
      </c>
      <c r="G24" s="52">
        <v>45</v>
      </c>
      <c r="H24" s="49">
        <f t="shared" si="1"/>
        <v>28.699999999999996</v>
      </c>
      <c r="I24" s="47"/>
      <c r="J24" s="47">
        <v>4.7</v>
      </c>
      <c r="K24" s="47"/>
      <c r="L24" s="47"/>
      <c r="M24" s="47">
        <v>11.6</v>
      </c>
      <c r="N24" s="31" t="s">
        <v>33</v>
      </c>
      <c r="O24" s="82" t="s">
        <v>33</v>
      </c>
      <c r="Q24" s="26"/>
    </row>
    <row r="25" spans="1:15" ht="26.25" customHeight="1">
      <c r="A25" s="80">
        <v>18</v>
      </c>
      <c r="B25" s="81"/>
      <c r="C25" s="25" t="s">
        <v>53</v>
      </c>
      <c r="D25" s="53">
        <v>4</v>
      </c>
      <c r="E25" s="53">
        <f>1+1+1+0.5</f>
        <v>3.5</v>
      </c>
      <c r="F25" s="53">
        <v>4</v>
      </c>
      <c r="G25" s="52">
        <v>76</v>
      </c>
      <c r="H25" s="49">
        <f t="shared" si="1"/>
        <v>57.099999999999994</v>
      </c>
      <c r="I25" s="47"/>
      <c r="J25" s="47">
        <f>3.1+3.6</f>
        <v>6.7</v>
      </c>
      <c r="K25" s="47"/>
      <c r="L25" s="47"/>
      <c r="M25" s="47">
        <v>12.2</v>
      </c>
      <c r="N25" s="31" t="s">
        <v>33</v>
      </c>
      <c r="O25" s="82" t="s">
        <v>33</v>
      </c>
    </row>
    <row r="26" spans="1:15" ht="15.75" customHeight="1">
      <c r="A26" s="80">
        <v>19</v>
      </c>
      <c r="B26" s="81" t="s">
        <v>33</v>
      </c>
      <c r="C26" s="25" t="s">
        <v>54</v>
      </c>
      <c r="D26" s="53">
        <v>1</v>
      </c>
      <c r="E26" s="53">
        <v>1</v>
      </c>
      <c r="F26" s="53">
        <v>1</v>
      </c>
      <c r="G26" s="52">
        <v>56</v>
      </c>
      <c r="H26" s="49">
        <f t="shared" si="1"/>
        <v>32.6</v>
      </c>
      <c r="I26" s="47"/>
      <c r="J26" s="47">
        <v>9.4</v>
      </c>
      <c r="K26" s="47"/>
      <c r="L26" s="47"/>
      <c r="M26" s="47">
        <v>14</v>
      </c>
      <c r="N26" s="31" t="s">
        <v>33</v>
      </c>
      <c r="O26" s="82" t="s">
        <v>33</v>
      </c>
    </row>
    <row r="27" spans="1:15" ht="15.75" customHeight="1">
      <c r="A27" s="80">
        <v>20</v>
      </c>
      <c r="B27" s="81" t="s">
        <v>33</v>
      </c>
      <c r="C27" s="25" t="s">
        <v>62</v>
      </c>
      <c r="D27" s="53">
        <v>2</v>
      </c>
      <c r="E27" s="53">
        <v>2</v>
      </c>
      <c r="F27" s="53">
        <v>2</v>
      </c>
      <c r="G27" s="48">
        <v>49</v>
      </c>
      <c r="H27" s="49">
        <f t="shared" si="1"/>
        <v>38.900000000000006</v>
      </c>
      <c r="I27" s="47"/>
      <c r="J27" s="47">
        <f>1.6+4.2</f>
        <v>5.800000000000001</v>
      </c>
      <c r="K27" s="47"/>
      <c r="L27" s="47"/>
      <c r="M27" s="47">
        <v>4.3</v>
      </c>
      <c r="N27" s="31" t="s">
        <v>33</v>
      </c>
      <c r="O27" s="82" t="s">
        <v>33</v>
      </c>
    </row>
    <row r="28" spans="1:15" ht="15.75" customHeight="1">
      <c r="A28" s="80">
        <v>21</v>
      </c>
      <c r="B28" s="81"/>
      <c r="C28" s="25" t="s">
        <v>55</v>
      </c>
      <c r="D28" s="53">
        <v>1</v>
      </c>
      <c r="E28" s="53">
        <v>0</v>
      </c>
      <c r="F28" s="53">
        <v>1</v>
      </c>
      <c r="G28" s="48">
        <v>0</v>
      </c>
      <c r="H28" s="49">
        <f t="shared" si="1"/>
        <v>0</v>
      </c>
      <c r="I28" s="47"/>
      <c r="J28" s="47"/>
      <c r="K28" s="47"/>
      <c r="L28" s="47"/>
      <c r="M28" s="47"/>
      <c r="N28" s="31" t="s">
        <v>33</v>
      </c>
      <c r="O28" s="82"/>
    </row>
    <row r="29" spans="1:15" ht="15.75" customHeight="1">
      <c r="A29" s="80">
        <v>22</v>
      </c>
      <c r="B29" s="81" t="s">
        <v>33</v>
      </c>
      <c r="C29" s="25" t="s">
        <v>56</v>
      </c>
      <c r="D29" s="53">
        <v>0.5</v>
      </c>
      <c r="E29" s="53">
        <v>0.5</v>
      </c>
      <c r="F29" s="53">
        <v>0</v>
      </c>
      <c r="G29" s="48">
        <v>0</v>
      </c>
      <c r="H29" s="49">
        <f t="shared" si="1"/>
        <v>0</v>
      </c>
      <c r="I29" s="47"/>
      <c r="J29" s="47"/>
      <c r="K29" s="47"/>
      <c r="L29" s="47"/>
      <c r="M29" s="47"/>
      <c r="N29" s="31" t="s">
        <v>33</v>
      </c>
      <c r="O29" s="82" t="s">
        <v>33</v>
      </c>
    </row>
    <row r="30" spans="1:15" ht="23.25" customHeight="1">
      <c r="A30" s="83" t="s">
        <v>33</v>
      </c>
      <c r="B30" s="83"/>
      <c r="C30" s="83" t="s">
        <v>33</v>
      </c>
      <c r="D30" s="54">
        <f>SUM(D7:D29)</f>
        <v>54.75</v>
      </c>
      <c r="E30" s="54">
        <f>SUM(E7:E29)</f>
        <v>48.75</v>
      </c>
      <c r="F30" s="54">
        <f>SUM(F7:F29)</f>
        <v>47</v>
      </c>
      <c r="G30" s="27">
        <f>SUM(G7:G29)</f>
        <v>1899</v>
      </c>
      <c r="H30" s="27">
        <f aca="true" t="shared" si="2" ref="H30:M30">SUM(H7:H29)</f>
        <v>1357.3899999999999</v>
      </c>
      <c r="I30" s="27">
        <f t="shared" si="2"/>
        <v>0.71</v>
      </c>
      <c r="J30" s="27">
        <f>SUM(J7:J29)</f>
        <v>248.80000000000004</v>
      </c>
      <c r="K30" s="27">
        <f t="shared" si="2"/>
        <v>11</v>
      </c>
      <c r="L30" s="27">
        <f>SUM(L7:L29)</f>
        <v>73</v>
      </c>
      <c r="M30" s="27">
        <f t="shared" si="2"/>
        <v>208.1</v>
      </c>
      <c r="O30" s="82"/>
    </row>
    <row r="31" spans="1:15" ht="18.75" customHeight="1">
      <c r="A31" s="39"/>
      <c r="B31" s="39"/>
      <c r="C31" s="38"/>
      <c r="D31" s="39"/>
      <c r="E31" s="45">
        <f>D30-E30</f>
        <v>6</v>
      </c>
      <c r="F31" s="55">
        <v>47</v>
      </c>
      <c r="G31" s="56">
        <f>1899-G30</f>
        <v>0</v>
      </c>
      <c r="H31" s="41"/>
      <c r="I31" s="40">
        <f>Раздел2!D8-Раздел3!I30</f>
        <v>0</v>
      </c>
      <c r="J31" s="45">
        <f>Раздел2!D9-Раздел3!J30</f>
        <v>0</v>
      </c>
      <c r="K31" s="40">
        <f>Раздел2!D10-Раздел3!K30</f>
        <v>0</v>
      </c>
      <c r="L31" s="40">
        <f>73-L30</f>
        <v>0</v>
      </c>
      <c r="M31" s="39"/>
      <c r="O31" s="82"/>
    </row>
    <row r="32" spans="7:13" ht="15">
      <c r="G32" s="42" t="s">
        <v>69</v>
      </c>
      <c r="H32" s="42"/>
      <c r="I32" s="42"/>
      <c r="J32" s="42"/>
      <c r="K32" s="42"/>
      <c r="L32" s="42"/>
      <c r="M32" s="42"/>
    </row>
    <row r="33" ht="15">
      <c r="G33" s="51"/>
    </row>
    <row r="34" spans="9:10" ht="15">
      <c r="I34" s="26"/>
      <c r="J34" s="26"/>
    </row>
  </sheetData>
  <sheetProtection/>
  <mergeCells count="34">
    <mergeCell ref="A23:B23"/>
    <mergeCell ref="A18:B18"/>
    <mergeCell ref="A16:B16"/>
    <mergeCell ref="A13:B13"/>
    <mergeCell ref="A21:B21"/>
    <mergeCell ref="A20:B20"/>
    <mergeCell ref="G4:G5"/>
    <mergeCell ref="C1:M2"/>
    <mergeCell ref="A6:B6"/>
    <mergeCell ref="H4:M4"/>
    <mergeCell ref="A4:B5"/>
    <mergeCell ref="C4:C5"/>
    <mergeCell ref="D4:D5"/>
    <mergeCell ref="E4:E5"/>
    <mergeCell ref="F4:F5"/>
    <mergeCell ref="O23:O31"/>
    <mergeCell ref="A30:C30"/>
    <mergeCell ref="A29:B29"/>
    <mergeCell ref="A27:B27"/>
    <mergeCell ref="A26:B26"/>
    <mergeCell ref="A19:B19"/>
    <mergeCell ref="A24:B24"/>
    <mergeCell ref="A25:B25"/>
    <mergeCell ref="A28:B28"/>
    <mergeCell ref="A22:B22"/>
    <mergeCell ref="A7:B7"/>
    <mergeCell ref="A8:B8"/>
    <mergeCell ref="A9:B9"/>
    <mergeCell ref="A14:B14"/>
    <mergeCell ref="A17:B17"/>
    <mergeCell ref="A10:B10"/>
    <mergeCell ref="A11:B11"/>
    <mergeCell ref="A12:B12"/>
    <mergeCell ref="A15:B15"/>
  </mergeCells>
  <dataValidations count="2">
    <dataValidation type="decimal" allowBlank="1" showInputMessage="1" showErrorMessage="1" sqref="M23:M29 L24:L29 G23:K29 D7:F29 G7:M22">
      <formula1>-10000000000</formula1>
      <formula2>10000000000</formula2>
    </dataValidation>
    <dataValidation type="whole" allowBlank="1" showInputMessage="1" showErrorMessage="1" sqref="A7:A29">
      <formula1>-2147483648</formula1>
      <formula2>2147483648</formula2>
    </dataValidation>
  </dataValidations>
  <printOptions/>
  <pageMargins left="0.2362204724409449" right="0.03937007874015748" top="0.03937007874015748" bottom="0.03937007874015748" header="0.03937007874015748" footer="0.03937007874015748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34</v>
      </c>
    </row>
    <row r="2" ht="15">
      <c r="A2" t="s">
        <v>35</v>
      </c>
    </row>
    <row r="3" ht="15">
      <c r="A3" t="s">
        <v>36</v>
      </c>
    </row>
    <row r="4" ht="15">
      <c r="A4" t="s">
        <v>37</v>
      </c>
    </row>
    <row r="5" ht="15">
      <c r="A5" t="s">
        <v>38</v>
      </c>
    </row>
    <row r="6" ht="15">
      <c r="A6" t="s">
        <v>39</v>
      </c>
    </row>
    <row r="7" ht="15">
      <c r="A7" t="s">
        <v>40</v>
      </c>
    </row>
    <row r="8" ht="15">
      <c r="A8" t="s">
        <v>41</v>
      </c>
    </row>
    <row r="9" ht="15">
      <c r="A9" t="s">
        <v>42</v>
      </c>
    </row>
    <row r="10" ht="15">
      <c r="A10" t="s">
        <v>43</v>
      </c>
    </row>
    <row r="11" ht="15">
      <c r="A11" t="s">
        <v>44</v>
      </c>
    </row>
    <row r="12" ht="15">
      <c r="A12" t="s">
        <v>45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2023-12-18T04:50:37Z</dcterms:modified>
  <cp:category/>
  <cp:version/>
  <cp:contentType/>
  <cp:contentStatus/>
</cp:coreProperties>
</file>